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18915" windowHeight="11580" tabRatio="645" firstSheet="1" activeTab="11"/>
  </bookViews>
  <sheets>
    <sheet name="Grand Cherokee MY15" sheetId="5" state="hidden" r:id="rId1"/>
    <sheet name="Grand Cherokee MY16" sheetId="12" r:id="rId2"/>
    <sheet name="Grand Cherokee MY17" sheetId="14" r:id="rId3"/>
    <sheet name="Cherokee MY15" sheetId="6" state="hidden" r:id="rId4"/>
    <sheet name="Cherokee MY16" sheetId="10" r:id="rId5"/>
    <sheet name="Cherokee MY17" sheetId="15" r:id="rId6"/>
    <sheet name="Renegade MY16" sheetId="11" r:id="rId7"/>
    <sheet name="Renegade MY17" sheetId="16" r:id="rId8"/>
    <sheet name="Wrangler MY16" sheetId="1" r:id="rId9"/>
    <sheet name="Wrangler MY17" sheetId="17" r:id="rId10"/>
    <sheet name="Wrangler Unlimited MY16" sheetId="4" r:id="rId11"/>
    <sheet name="Wrangler Unlimited MY17" sheetId="18" r:id="rId12"/>
    <sheet name="Opciones" sheetId="9" state="hidden" r:id="rId13"/>
  </sheets>
  <definedNames>
    <definedName name="_xlnm.Print_Area" localSheetId="3">'Cherokee MY15'!$C$1:$AK$29</definedName>
    <definedName name="_xlnm.Print_Area" localSheetId="4">'Cherokee MY16'!$C$1:$AK$37</definedName>
    <definedName name="_xlnm.Print_Area" localSheetId="5">'Cherokee MY17'!$C$1:$AK$31</definedName>
    <definedName name="_xlnm.Print_Area" localSheetId="0">'Grand Cherokee MY15'!$C$1:$AF$29</definedName>
    <definedName name="_xlnm.Print_Area" localSheetId="1">'Grand Cherokee MY16'!$C$1:$AF$33</definedName>
    <definedName name="_xlnm.Print_Area" localSheetId="2">'Grand Cherokee MY17'!$C$1:$AF$39</definedName>
    <definedName name="_xlnm.Print_Area" localSheetId="12">Opciones!$B$1:$I$79</definedName>
    <definedName name="_xlnm.Print_Area" localSheetId="6">'Renegade MY16'!$C$1:$AA$63</definedName>
    <definedName name="_xlnm.Print_Area" localSheetId="7">'Renegade MY17'!$C$1:$AA$59</definedName>
    <definedName name="_xlnm.Print_Area" localSheetId="8">'Wrangler MY16'!$C$2:$AF$30</definedName>
    <definedName name="_xlnm.Print_Area" localSheetId="9">'Wrangler MY17'!$C$2:$AF$26</definedName>
    <definedName name="_xlnm.Print_Area" localSheetId="10">'Wrangler Unlimited MY16'!$C$2:$AF$24</definedName>
    <definedName name="_xlnm.Print_Area" localSheetId="11">'Wrangler Unlimited MY17'!$C$2:$AF$26</definedName>
  </definedNames>
  <calcPr calcId="145621"/>
</workbook>
</file>

<file path=xl/calcChain.xml><?xml version="1.0" encoding="utf-8"?>
<calcChain xmlns="http://schemas.openxmlformats.org/spreadsheetml/2006/main">
  <c r="D4" i="18" l="1"/>
  <c r="D4" i="4"/>
  <c r="D4" i="17"/>
  <c r="D4" i="1"/>
  <c r="D4" i="16"/>
  <c r="D4" i="11"/>
  <c r="D4" i="15"/>
  <c r="D4" i="10"/>
  <c r="D4" i="14"/>
  <c r="D13" i="18" l="1"/>
  <c r="D11" i="18"/>
  <c r="D24" i="18"/>
  <c r="D10" i="18"/>
  <c r="D23" i="18" s="1"/>
  <c r="L26" i="18"/>
  <c r="P26" i="18" s="1"/>
  <c r="K26" i="18"/>
  <c r="I26" i="18"/>
  <c r="H26" i="18"/>
  <c r="F26" i="18"/>
  <c r="C26" i="18"/>
  <c r="L25" i="18"/>
  <c r="K25" i="18"/>
  <c r="I25" i="18"/>
  <c r="H25" i="18"/>
  <c r="F25" i="18"/>
  <c r="C25" i="18"/>
  <c r="L24" i="18"/>
  <c r="P24" i="18" s="1"/>
  <c r="K24" i="18"/>
  <c r="I24" i="18"/>
  <c r="H24" i="18"/>
  <c r="F24" i="18"/>
  <c r="C24" i="18"/>
  <c r="L23" i="18"/>
  <c r="K23" i="18"/>
  <c r="I23" i="18"/>
  <c r="H23" i="18"/>
  <c r="F23" i="18"/>
  <c r="C23" i="18"/>
  <c r="L22" i="18"/>
  <c r="K22" i="18"/>
  <c r="I22" i="18"/>
  <c r="H22" i="18"/>
  <c r="F22" i="18"/>
  <c r="D22" i="18"/>
  <c r="C22" i="18"/>
  <c r="AE13" i="18"/>
  <c r="AC13" i="18"/>
  <c r="Z13" i="18"/>
  <c r="X13" i="18"/>
  <c r="U13" i="18"/>
  <c r="S13" i="18"/>
  <c r="P13" i="18"/>
  <c r="N13" i="18"/>
  <c r="AE12" i="18"/>
  <c r="AC12" i="18"/>
  <c r="Z12" i="18"/>
  <c r="X12" i="18"/>
  <c r="U12" i="18"/>
  <c r="S12" i="18"/>
  <c r="P12" i="18"/>
  <c r="N12" i="18"/>
  <c r="AE11" i="18"/>
  <c r="AC11" i="18"/>
  <c r="Z11" i="18"/>
  <c r="X11" i="18"/>
  <c r="U11" i="18"/>
  <c r="S11" i="18"/>
  <c r="P11" i="18"/>
  <c r="N11" i="18"/>
  <c r="AE10" i="18"/>
  <c r="AC10" i="18"/>
  <c r="Z10" i="18"/>
  <c r="X10" i="18"/>
  <c r="U10" i="18"/>
  <c r="V10" i="18" s="1"/>
  <c r="S10" i="18"/>
  <c r="P10" i="18"/>
  <c r="N10" i="18"/>
  <c r="AE9" i="18"/>
  <c r="AC9" i="18"/>
  <c r="Z9" i="18"/>
  <c r="X9" i="18"/>
  <c r="AA9" i="18" s="1"/>
  <c r="U9" i="18"/>
  <c r="S9" i="18"/>
  <c r="P9" i="18"/>
  <c r="N9" i="18"/>
  <c r="D13" i="17"/>
  <c r="D26" i="17" s="1"/>
  <c r="D12" i="17"/>
  <c r="D11" i="17"/>
  <c r="D24" i="17" s="1"/>
  <c r="D10" i="17"/>
  <c r="L26" i="17"/>
  <c r="K26" i="17"/>
  <c r="AC26" i="17" s="1"/>
  <c r="I26" i="17"/>
  <c r="H26" i="17"/>
  <c r="F26" i="17"/>
  <c r="C26" i="17"/>
  <c r="L25" i="17"/>
  <c r="K25" i="17"/>
  <c r="I25" i="17"/>
  <c r="H25" i="17"/>
  <c r="F25" i="17"/>
  <c r="D25" i="17"/>
  <c r="C25" i="17"/>
  <c r="L24" i="17"/>
  <c r="K24" i="17"/>
  <c r="I24" i="17"/>
  <c r="H24" i="17"/>
  <c r="F24" i="17"/>
  <c r="C24" i="17"/>
  <c r="L23" i="17"/>
  <c r="K23" i="17"/>
  <c r="AE23" i="17" s="1"/>
  <c r="I23" i="17"/>
  <c r="H23" i="17"/>
  <c r="F23" i="17"/>
  <c r="D23" i="17"/>
  <c r="C23" i="17"/>
  <c r="L22" i="17"/>
  <c r="K22" i="17"/>
  <c r="I22" i="17"/>
  <c r="H22" i="17"/>
  <c r="F22" i="17"/>
  <c r="D22" i="17"/>
  <c r="C22" i="17"/>
  <c r="AE13" i="17"/>
  <c r="AC13" i="17"/>
  <c r="Z13" i="17"/>
  <c r="X13" i="17"/>
  <c r="U13" i="17"/>
  <c r="S13" i="17"/>
  <c r="P13" i="17"/>
  <c r="N13" i="17"/>
  <c r="AE12" i="17"/>
  <c r="AC12" i="17"/>
  <c r="Z12" i="17"/>
  <c r="X12" i="17"/>
  <c r="U12" i="17"/>
  <c r="S12" i="17"/>
  <c r="P12" i="17"/>
  <c r="N12" i="17"/>
  <c r="AE11" i="17"/>
  <c r="AC11" i="17"/>
  <c r="Z11" i="17"/>
  <c r="X11" i="17"/>
  <c r="U11" i="17"/>
  <c r="S11" i="17"/>
  <c r="V11" i="17" s="1"/>
  <c r="P11" i="17"/>
  <c r="N11" i="17"/>
  <c r="AE10" i="17"/>
  <c r="AC10" i="17"/>
  <c r="Z10" i="17"/>
  <c r="X10" i="17"/>
  <c r="U10" i="17"/>
  <c r="S10" i="17"/>
  <c r="P10" i="17"/>
  <c r="N10" i="17"/>
  <c r="AE9" i="17"/>
  <c r="AC9" i="17"/>
  <c r="Z9" i="17"/>
  <c r="X9" i="17"/>
  <c r="U9" i="17"/>
  <c r="S9" i="17"/>
  <c r="P9" i="17"/>
  <c r="N9" i="17"/>
  <c r="L48" i="16"/>
  <c r="K48" i="16"/>
  <c r="I48" i="16"/>
  <c r="H48" i="16"/>
  <c r="F48" i="16"/>
  <c r="D48" i="16"/>
  <c r="C48" i="16"/>
  <c r="N9" i="16"/>
  <c r="Z21" i="16"/>
  <c r="X21" i="16"/>
  <c r="AA21" i="16" s="1"/>
  <c r="U21" i="16"/>
  <c r="S21" i="16"/>
  <c r="P21" i="16"/>
  <c r="N21" i="16"/>
  <c r="Z18" i="16"/>
  <c r="X18" i="16"/>
  <c r="U18" i="16"/>
  <c r="S18" i="16"/>
  <c r="P18" i="16"/>
  <c r="N18" i="16"/>
  <c r="L59" i="16"/>
  <c r="K59" i="16"/>
  <c r="I59" i="16"/>
  <c r="H59" i="16"/>
  <c r="F59" i="16"/>
  <c r="C59" i="16"/>
  <c r="L58" i="16"/>
  <c r="K58" i="16"/>
  <c r="I58" i="16"/>
  <c r="H58" i="16"/>
  <c r="F58" i="16"/>
  <c r="C58" i="16"/>
  <c r="L57" i="16"/>
  <c r="K57" i="16"/>
  <c r="I57" i="16"/>
  <c r="H57" i="16"/>
  <c r="F57" i="16"/>
  <c r="C57" i="16"/>
  <c r="L56" i="16"/>
  <c r="K56" i="16"/>
  <c r="I56" i="16"/>
  <c r="H56" i="16"/>
  <c r="F56" i="16"/>
  <c r="C56" i="16"/>
  <c r="L55" i="16"/>
  <c r="K55" i="16"/>
  <c r="I55" i="16"/>
  <c r="H55" i="16"/>
  <c r="F55" i="16"/>
  <c r="C55" i="16"/>
  <c r="L54" i="16"/>
  <c r="K54" i="16"/>
  <c r="I54" i="16"/>
  <c r="H54" i="16"/>
  <c r="F54" i="16"/>
  <c r="C54" i="16"/>
  <c r="L53" i="16"/>
  <c r="K53" i="16"/>
  <c r="I53" i="16"/>
  <c r="H53" i="16"/>
  <c r="F53" i="16"/>
  <c r="C53" i="16"/>
  <c r="L52" i="16"/>
  <c r="K52" i="16"/>
  <c r="I52" i="16"/>
  <c r="H52" i="16"/>
  <c r="F52" i="16"/>
  <c r="C52" i="16"/>
  <c r="L51" i="16"/>
  <c r="K51" i="16"/>
  <c r="I51" i="16"/>
  <c r="H51" i="16"/>
  <c r="F51" i="16"/>
  <c r="C51" i="16"/>
  <c r="L50" i="16"/>
  <c r="K50" i="16"/>
  <c r="I50" i="16"/>
  <c r="H50" i="16"/>
  <c r="F50" i="16"/>
  <c r="C50" i="16"/>
  <c r="L49" i="16"/>
  <c r="K49" i="16"/>
  <c r="I49" i="16"/>
  <c r="H49" i="16"/>
  <c r="F49" i="16"/>
  <c r="C49" i="16"/>
  <c r="L47" i="16"/>
  <c r="K47" i="16"/>
  <c r="I47" i="16"/>
  <c r="H47" i="16"/>
  <c r="F47" i="16"/>
  <c r="C47" i="16"/>
  <c r="L46" i="16"/>
  <c r="K46" i="16"/>
  <c r="I46" i="16"/>
  <c r="H46" i="16"/>
  <c r="F46" i="16"/>
  <c r="C46" i="16"/>
  <c r="L45" i="16"/>
  <c r="K45" i="16"/>
  <c r="I45" i="16"/>
  <c r="H45" i="16"/>
  <c r="F45" i="16"/>
  <c r="C45" i="16"/>
  <c r="L44" i="16"/>
  <c r="K44" i="16"/>
  <c r="I44" i="16"/>
  <c r="H44" i="16"/>
  <c r="F44" i="16"/>
  <c r="C44" i="16"/>
  <c r="L43" i="16"/>
  <c r="K43" i="16"/>
  <c r="I43" i="16"/>
  <c r="H43" i="16"/>
  <c r="F43" i="16"/>
  <c r="C43" i="16"/>
  <c r="L42" i="16"/>
  <c r="K42" i="16"/>
  <c r="I42" i="16"/>
  <c r="H42" i="16"/>
  <c r="F42" i="16"/>
  <c r="C42" i="16"/>
  <c r="L41" i="16"/>
  <c r="K41" i="16"/>
  <c r="I41" i="16"/>
  <c r="H41" i="16"/>
  <c r="F41" i="16"/>
  <c r="C41" i="16"/>
  <c r="L40" i="16"/>
  <c r="K40" i="16"/>
  <c r="I40" i="16"/>
  <c r="H40" i="16"/>
  <c r="F40" i="16"/>
  <c r="C40" i="16"/>
  <c r="L39" i="16"/>
  <c r="K39" i="16"/>
  <c r="I39" i="16"/>
  <c r="H39" i="16"/>
  <c r="F39" i="16"/>
  <c r="D39" i="16"/>
  <c r="C39" i="16"/>
  <c r="Z29" i="16"/>
  <c r="X29" i="16"/>
  <c r="U29" i="16"/>
  <c r="S29" i="16"/>
  <c r="P29" i="16"/>
  <c r="N29" i="16"/>
  <c r="Z28" i="16"/>
  <c r="X28" i="16"/>
  <c r="U28" i="16"/>
  <c r="S28" i="16"/>
  <c r="P28" i="16"/>
  <c r="N28" i="16"/>
  <c r="Z27" i="16"/>
  <c r="X27" i="16"/>
  <c r="U27" i="16"/>
  <c r="S27" i="16"/>
  <c r="P27" i="16"/>
  <c r="N27" i="16"/>
  <c r="Z26" i="16"/>
  <c r="X26" i="16"/>
  <c r="U26" i="16"/>
  <c r="S26" i="16"/>
  <c r="P26" i="16"/>
  <c r="N26" i="16"/>
  <c r="Z25" i="16"/>
  <c r="X25" i="16"/>
  <c r="U25" i="16"/>
  <c r="S25" i="16"/>
  <c r="P25" i="16"/>
  <c r="N25" i="16"/>
  <c r="Z24" i="16"/>
  <c r="X24" i="16"/>
  <c r="U24" i="16"/>
  <c r="S24" i="16"/>
  <c r="P24" i="16"/>
  <c r="N24" i="16"/>
  <c r="Z23" i="16"/>
  <c r="X23" i="16"/>
  <c r="U23" i="16"/>
  <c r="S23" i="16"/>
  <c r="P23" i="16"/>
  <c r="N23" i="16"/>
  <c r="Z22" i="16"/>
  <c r="X22" i="16"/>
  <c r="U22" i="16"/>
  <c r="S22" i="16"/>
  <c r="P22" i="16"/>
  <c r="N22" i="16"/>
  <c r="Z20" i="16"/>
  <c r="X20" i="16"/>
  <c r="U20" i="16"/>
  <c r="S20" i="16"/>
  <c r="P20" i="16"/>
  <c r="N20" i="16"/>
  <c r="Z19" i="16"/>
  <c r="X19" i="16"/>
  <c r="U19" i="16"/>
  <c r="S19" i="16"/>
  <c r="P19" i="16"/>
  <c r="N19" i="16"/>
  <c r="Z17" i="16"/>
  <c r="X17" i="16"/>
  <c r="U17" i="16"/>
  <c r="S17" i="16"/>
  <c r="P17" i="16"/>
  <c r="N17" i="16"/>
  <c r="Z16" i="16"/>
  <c r="X16" i="16"/>
  <c r="U16" i="16"/>
  <c r="S16" i="16"/>
  <c r="P16" i="16"/>
  <c r="N16" i="16"/>
  <c r="Z15" i="16"/>
  <c r="X15" i="16"/>
  <c r="U15" i="16"/>
  <c r="S15" i="16"/>
  <c r="P15" i="16"/>
  <c r="N15" i="16"/>
  <c r="Z14" i="16"/>
  <c r="X14" i="16"/>
  <c r="U14" i="16"/>
  <c r="S14" i="16"/>
  <c r="P14" i="16"/>
  <c r="N14" i="16"/>
  <c r="Z13" i="16"/>
  <c r="X13" i="16"/>
  <c r="U13" i="16"/>
  <c r="S13" i="16"/>
  <c r="P13" i="16"/>
  <c r="N13" i="16"/>
  <c r="Z12" i="16"/>
  <c r="X12" i="16"/>
  <c r="U12" i="16"/>
  <c r="S12" i="16"/>
  <c r="P12" i="16"/>
  <c r="N12" i="16"/>
  <c r="Z11" i="16"/>
  <c r="X11" i="16"/>
  <c r="U11" i="16"/>
  <c r="S11" i="16"/>
  <c r="P11" i="16"/>
  <c r="N11" i="16"/>
  <c r="Z10" i="16"/>
  <c r="X10" i="16"/>
  <c r="U10" i="16"/>
  <c r="S10" i="16"/>
  <c r="P10" i="16"/>
  <c r="N10" i="16"/>
  <c r="D10" i="16"/>
  <c r="Z9" i="16"/>
  <c r="X9" i="16"/>
  <c r="U9" i="16"/>
  <c r="S9" i="16"/>
  <c r="P9" i="16"/>
  <c r="L27" i="15"/>
  <c r="K27" i="15"/>
  <c r="AC27" i="15" s="1"/>
  <c r="I27" i="15"/>
  <c r="H27" i="15"/>
  <c r="F27" i="15"/>
  <c r="D27" i="15"/>
  <c r="C27" i="15"/>
  <c r="D15" i="15"/>
  <c r="AJ11" i="15"/>
  <c r="AH11" i="15"/>
  <c r="AE11" i="15"/>
  <c r="AF11" i="15" s="1"/>
  <c r="AC11" i="15"/>
  <c r="Z11" i="15"/>
  <c r="X11" i="15"/>
  <c r="AA11" i="15" s="1"/>
  <c r="U11" i="15"/>
  <c r="S11" i="15"/>
  <c r="P11" i="15"/>
  <c r="N11" i="15"/>
  <c r="Q11" i="15" s="1"/>
  <c r="D11" i="15"/>
  <c r="D10" i="15"/>
  <c r="L31" i="15"/>
  <c r="K31" i="15"/>
  <c r="I31" i="15"/>
  <c r="H31" i="15"/>
  <c r="F31" i="15"/>
  <c r="C31" i="15"/>
  <c r="L30" i="15"/>
  <c r="K30" i="15"/>
  <c r="I30" i="15"/>
  <c r="H30" i="15"/>
  <c r="F30" i="15"/>
  <c r="C30" i="15"/>
  <c r="L29" i="15"/>
  <c r="K29" i="15"/>
  <c r="I29" i="15"/>
  <c r="H29" i="15"/>
  <c r="F29" i="15"/>
  <c r="C29" i="15"/>
  <c r="L28" i="15"/>
  <c r="K28" i="15"/>
  <c r="I28" i="15"/>
  <c r="H28" i="15"/>
  <c r="F28" i="15"/>
  <c r="C28" i="15"/>
  <c r="L26" i="15"/>
  <c r="K26" i="15"/>
  <c r="I26" i="15"/>
  <c r="H26" i="15"/>
  <c r="F26" i="15"/>
  <c r="C26" i="15"/>
  <c r="L25" i="15"/>
  <c r="K25" i="15"/>
  <c r="I25" i="15"/>
  <c r="H25" i="15"/>
  <c r="F25" i="15"/>
  <c r="C25" i="15"/>
  <c r="AJ15" i="15"/>
  <c r="AH15" i="15"/>
  <c r="AE15" i="15"/>
  <c r="AC15" i="15"/>
  <c r="Z15" i="15"/>
  <c r="X15" i="15"/>
  <c r="U15" i="15"/>
  <c r="S15" i="15"/>
  <c r="P15" i="15"/>
  <c r="N15" i="15"/>
  <c r="AJ14" i="15"/>
  <c r="AH14" i="15"/>
  <c r="AE14" i="15"/>
  <c r="AC14" i="15"/>
  <c r="AF14" i="15" s="1"/>
  <c r="Z14" i="15"/>
  <c r="X14" i="15"/>
  <c r="U14" i="15"/>
  <c r="S14" i="15"/>
  <c r="P14" i="15"/>
  <c r="N14" i="15"/>
  <c r="AJ13" i="15"/>
  <c r="AH13" i="15"/>
  <c r="AE13" i="15"/>
  <c r="AC13" i="15"/>
  <c r="Z13" i="15"/>
  <c r="X13" i="15"/>
  <c r="U13" i="15"/>
  <c r="S13" i="15"/>
  <c r="P13" i="15"/>
  <c r="N13" i="15"/>
  <c r="AJ12" i="15"/>
  <c r="AH12" i="15"/>
  <c r="AE12" i="15"/>
  <c r="AC12" i="15"/>
  <c r="Z12" i="15"/>
  <c r="X12" i="15"/>
  <c r="U12" i="15"/>
  <c r="S12" i="15"/>
  <c r="P12" i="15"/>
  <c r="N12" i="15"/>
  <c r="AJ10" i="15"/>
  <c r="AH10" i="15"/>
  <c r="AE10" i="15"/>
  <c r="AC10" i="15"/>
  <c r="Z10" i="15"/>
  <c r="X10" i="15"/>
  <c r="U10" i="15"/>
  <c r="S10" i="15"/>
  <c r="P10" i="15"/>
  <c r="N10" i="15"/>
  <c r="AJ9" i="15"/>
  <c r="AH9" i="15"/>
  <c r="AE9" i="15"/>
  <c r="AC9" i="15"/>
  <c r="AF9" i="15" s="1"/>
  <c r="Z9" i="15"/>
  <c r="X9" i="15"/>
  <c r="U9" i="15"/>
  <c r="S9" i="15"/>
  <c r="P9" i="15"/>
  <c r="N9" i="15"/>
  <c r="D25" i="15"/>
  <c r="P36" i="14"/>
  <c r="N36" i="14"/>
  <c r="L36" i="14"/>
  <c r="AC36" i="14" s="1"/>
  <c r="K36" i="14"/>
  <c r="U36" i="14" s="1"/>
  <c r="I36" i="14"/>
  <c r="H36" i="14"/>
  <c r="F36" i="14"/>
  <c r="C36" i="14"/>
  <c r="C35" i="14"/>
  <c r="L33" i="14"/>
  <c r="K33" i="14"/>
  <c r="I33" i="14"/>
  <c r="H33" i="14"/>
  <c r="F33" i="14"/>
  <c r="C33" i="14"/>
  <c r="L32" i="14"/>
  <c r="P32" i="14" s="1"/>
  <c r="K32" i="14"/>
  <c r="I32" i="14"/>
  <c r="H32" i="14"/>
  <c r="F32" i="14"/>
  <c r="C32" i="14"/>
  <c r="C37" i="14"/>
  <c r="F37" i="14"/>
  <c r="H37" i="14"/>
  <c r="I37" i="14"/>
  <c r="K37" i="14"/>
  <c r="L37" i="14"/>
  <c r="U37" i="14"/>
  <c r="C38" i="14"/>
  <c r="F38" i="14"/>
  <c r="H38" i="14"/>
  <c r="I38" i="14"/>
  <c r="K38" i="14"/>
  <c r="X38" i="14" s="1"/>
  <c r="L38" i="14"/>
  <c r="C39" i="14"/>
  <c r="F39" i="14"/>
  <c r="H39" i="14"/>
  <c r="I39" i="14"/>
  <c r="K39" i="14"/>
  <c r="L39" i="14"/>
  <c r="C29" i="14"/>
  <c r="C30" i="14"/>
  <c r="F30" i="14"/>
  <c r="H30" i="14"/>
  <c r="I30" i="14"/>
  <c r="K30" i="14"/>
  <c r="L30" i="14"/>
  <c r="N30" i="14"/>
  <c r="C31" i="14"/>
  <c r="F31" i="14"/>
  <c r="H31" i="14"/>
  <c r="I31" i="14"/>
  <c r="K31" i="14"/>
  <c r="U31" i="14" s="1"/>
  <c r="L31" i="14"/>
  <c r="C34" i="14"/>
  <c r="F34" i="14"/>
  <c r="H34" i="14"/>
  <c r="I34" i="14"/>
  <c r="K34" i="14"/>
  <c r="L34" i="14"/>
  <c r="F35" i="14"/>
  <c r="H35" i="14"/>
  <c r="I35" i="14"/>
  <c r="K35" i="14"/>
  <c r="L35" i="14"/>
  <c r="AE16" i="14"/>
  <c r="AC16" i="14"/>
  <c r="AF16" i="14" s="1"/>
  <c r="Z16" i="14"/>
  <c r="X16" i="14"/>
  <c r="U16" i="14"/>
  <c r="S16" i="14"/>
  <c r="V16" i="14" s="1"/>
  <c r="P16" i="14"/>
  <c r="N16" i="14"/>
  <c r="AE13" i="14"/>
  <c r="AC13" i="14"/>
  <c r="Z13" i="14"/>
  <c r="X13" i="14"/>
  <c r="U13" i="14"/>
  <c r="S13" i="14"/>
  <c r="P13" i="14"/>
  <c r="N13" i="14"/>
  <c r="AE12" i="14"/>
  <c r="AC12" i="14"/>
  <c r="Z12" i="14"/>
  <c r="X12" i="14"/>
  <c r="U12" i="14"/>
  <c r="S12" i="14"/>
  <c r="P12" i="14"/>
  <c r="N12" i="14"/>
  <c r="L29" i="14"/>
  <c r="K29" i="14"/>
  <c r="I29" i="14"/>
  <c r="H29" i="14"/>
  <c r="F29" i="14"/>
  <c r="D29" i="14"/>
  <c r="AE19" i="14"/>
  <c r="AC19" i="14"/>
  <c r="Z19" i="14"/>
  <c r="X19" i="14"/>
  <c r="U19" i="14"/>
  <c r="S19" i="14"/>
  <c r="P19" i="14"/>
  <c r="N19" i="14"/>
  <c r="D19" i="14"/>
  <c r="D39" i="14" s="1"/>
  <c r="AE18" i="14"/>
  <c r="AC18" i="14"/>
  <c r="Z18" i="14"/>
  <c r="X18" i="14"/>
  <c r="U18" i="14"/>
  <c r="S18" i="14"/>
  <c r="P18" i="14"/>
  <c r="N18" i="14"/>
  <c r="AE17" i="14"/>
  <c r="AC17" i="14"/>
  <c r="Z17" i="14"/>
  <c r="X17" i="14"/>
  <c r="U17" i="14"/>
  <c r="S17" i="14"/>
  <c r="P17" i="14"/>
  <c r="N17" i="14"/>
  <c r="AE15" i="14"/>
  <c r="AC15" i="14"/>
  <c r="Z15" i="14"/>
  <c r="X15" i="14"/>
  <c r="U15" i="14"/>
  <c r="S15" i="14"/>
  <c r="P15" i="14"/>
  <c r="N15" i="14"/>
  <c r="AE14" i="14"/>
  <c r="AC14" i="14"/>
  <c r="Z14" i="14"/>
  <c r="X14" i="14"/>
  <c r="U14" i="14"/>
  <c r="S14" i="14"/>
  <c r="P14" i="14"/>
  <c r="N14" i="14"/>
  <c r="AE11" i="14"/>
  <c r="AC11" i="14"/>
  <c r="Z11" i="14"/>
  <c r="X11" i="14"/>
  <c r="U11" i="14"/>
  <c r="S11" i="14"/>
  <c r="P11" i="14"/>
  <c r="N11" i="14"/>
  <c r="AE10" i="14"/>
  <c r="AC10" i="14"/>
  <c r="Z10" i="14"/>
  <c r="X10" i="14"/>
  <c r="U10" i="14"/>
  <c r="S10" i="14"/>
  <c r="P10" i="14"/>
  <c r="N10" i="14"/>
  <c r="D10" i="14"/>
  <c r="D30" i="14" s="1"/>
  <c r="AE9" i="14"/>
  <c r="AC9" i="14"/>
  <c r="Z9" i="14"/>
  <c r="X9" i="14"/>
  <c r="U9" i="14"/>
  <c r="S9" i="14"/>
  <c r="P9" i="14"/>
  <c r="N9" i="14"/>
  <c r="D16" i="12"/>
  <c r="D15" i="12"/>
  <c r="Q13" i="17" l="1"/>
  <c r="AA13" i="17"/>
  <c r="Q12" i="18"/>
  <c r="AC24" i="18"/>
  <c r="AF11" i="18"/>
  <c r="V12" i="18"/>
  <c r="AF12" i="18"/>
  <c r="V13" i="18"/>
  <c r="Q9" i="18"/>
  <c r="AA10" i="18"/>
  <c r="AE23" i="18"/>
  <c r="V11" i="18"/>
  <c r="V9" i="18"/>
  <c r="AA13" i="18"/>
  <c r="AE26" i="18"/>
  <c r="Q13" i="18"/>
  <c r="Z23" i="18"/>
  <c r="U26" i="18"/>
  <c r="D12" i="18"/>
  <c r="AF9" i="18"/>
  <c r="Q11" i="18"/>
  <c r="AA11" i="18"/>
  <c r="AC22" i="18"/>
  <c r="AC26" i="18"/>
  <c r="Q10" i="18"/>
  <c r="AF10" i="18"/>
  <c r="AA12" i="18"/>
  <c r="AF13" i="18"/>
  <c r="AC25" i="18"/>
  <c r="N26" i="18"/>
  <c r="S23" i="18"/>
  <c r="X25" i="18"/>
  <c r="AE25" i="18"/>
  <c r="Z22" i="18"/>
  <c r="N23" i="18"/>
  <c r="U23" i="18"/>
  <c r="S25" i="18"/>
  <c r="N22" i="18"/>
  <c r="U22" i="18"/>
  <c r="P23" i="18"/>
  <c r="AC23" i="18"/>
  <c r="AF23" i="18" s="1"/>
  <c r="S24" i="18"/>
  <c r="Z24" i="18"/>
  <c r="N25" i="18"/>
  <c r="U25" i="18"/>
  <c r="Q26" i="18"/>
  <c r="X26" i="18"/>
  <c r="X22" i="18"/>
  <c r="AE22" i="18"/>
  <c r="AF22" i="18" s="1"/>
  <c r="S22" i="18"/>
  <c r="X24" i="18"/>
  <c r="AE24" i="18"/>
  <c r="AF24" i="18" s="1"/>
  <c r="Z25" i="18"/>
  <c r="P22" i="18"/>
  <c r="X23" i="18"/>
  <c r="N24" i="18"/>
  <c r="Q24" i="18" s="1"/>
  <c r="U24" i="18"/>
  <c r="P25" i="18"/>
  <c r="S26" i="18"/>
  <c r="Z26" i="18"/>
  <c r="Q9" i="17"/>
  <c r="Q12" i="17"/>
  <c r="AF13" i="17"/>
  <c r="AF9" i="17"/>
  <c r="AF10" i="17"/>
  <c r="V12" i="17"/>
  <c r="P23" i="17"/>
  <c r="AC25" i="17"/>
  <c r="P26" i="17"/>
  <c r="AA9" i="17"/>
  <c r="Q10" i="17"/>
  <c r="AA10" i="17"/>
  <c r="Q11" i="17"/>
  <c r="X26" i="17"/>
  <c r="AF11" i="17"/>
  <c r="U23" i="17"/>
  <c r="V10" i="17"/>
  <c r="AA12" i="17"/>
  <c r="V13" i="17"/>
  <c r="N23" i="17"/>
  <c r="Q23" i="17" s="1"/>
  <c r="V9" i="17"/>
  <c r="AA11" i="17"/>
  <c r="AF12" i="17"/>
  <c r="AC22" i="17"/>
  <c r="AF22" i="17" s="1"/>
  <c r="AC23" i="17"/>
  <c r="AF23" i="17" s="1"/>
  <c r="S22" i="17"/>
  <c r="N25" i="17"/>
  <c r="U25" i="17"/>
  <c r="X22" i="17"/>
  <c r="AE22" i="17"/>
  <c r="S23" i="17"/>
  <c r="V23" i="17" s="1"/>
  <c r="Z23" i="17"/>
  <c r="P24" i="17"/>
  <c r="AC24" i="17"/>
  <c r="AF24" i="17" s="1"/>
  <c r="X25" i="17"/>
  <c r="AE25" i="17"/>
  <c r="N26" i="17"/>
  <c r="U26" i="17"/>
  <c r="Z22" i="17"/>
  <c r="X24" i="17"/>
  <c r="AA24" i="17" s="1"/>
  <c r="AE24" i="17"/>
  <c r="S25" i="17"/>
  <c r="Z25" i="17"/>
  <c r="N22" i="17"/>
  <c r="U22" i="17"/>
  <c r="S24" i="17"/>
  <c r="Z24" i="17"/>
  <c r="AE26" i="17"/>
  <c r="AF26" i="17" s="1"/>
  <c r="P22" i="17"/>
  <c r="X23" i="17"/>
  <c r="N24" i="17"/>
  <c r="Q24" i="17" s="1"/>
  <c r="U24" i="17"/>
  <c r="P25" i="17"/>
  <c r="S26" i="17"/>
  <c r="V26" i="17" s="1"/>
  <c r="Z26" i="17"/>
  <c r="Q48" i="16"/>
  <c r="Z48" i="16"/>
  <c r="P48" i="16"/>
  <c r="X48" i="16"/>
  <c r="AA48" i="16" s="1"/>
  <c r="S48" i="16"/>
  <c r="V48" i="16" s="1"/>
  <c r="N48" i="16"/>
  <c r="U48" i="16"/>
  <c r="V21" i="16"/>
  <c r="X47" i="16"/>
  <c r="X55" i="16"/>
  <c r="X59" i="16"/>
  <c r="Q18" i="16"/>
  <c r="AA18" i="16"/>
  <c r="AA11" i="16"/>
  <c r="Q20" i="16"/>
  <c r="P40" i="16"/>
  <c r="V18" i="16"/>
  <c r="V23" i="16"/>
  <c r="Q26" i="16"/>
  <c r="V27" i="16"/>
  <c r="Q28" i="16"/>
  <c r="V29" i="16"/>
  <c r="Q21" i="16"/>
  <c r="X51" i="16"/>
  <c r="X44" i="16"/>
  <c r="X46" i="16"/>
  <c r="X50" i="16"/>
  <c r="X54" i="16"/>
  <c r="X58" i="16"/>
  <c r="P41" i="16"/>
  <c r="Q12" i="16"/>
  <c r="AA14" i="16"/>
  <c r="Q19" i="16"/>
  <c r="AA29" i="16"/>
  <c r="V10" i="16"/>
  <c r="Q11" i="16"/>
  <c r="AA23" i="16"/>
  <c r="AA25" i="16"/>
  <c r="AA9" i="16"/>
  <c r="V12" i="16"/>
  <c r="Q13" i="16"/>
  <c r="AA13" i="16"/>
  <c r="V14" i="16"/>
  <c r="AA17" i="16"/>
  <c r="AA24" i="16"/>
  <c r="V25" i="16"/>
  <c r="X40" i="16"/>
  <c r="Q10" i="16"/>
  <c r="V15" i="16"/>
  <c r="Q22" i="16"/>
  <c r="Q29" i="16"/>
  <c r="P44" i="16"/>
  <c r="P46" i="16"/>
  <c r="P47" i="16"/>
  <c r="P50" i="16"/>
  <c r="P51" i="16"/>
  <c r="P54" i="16"/>
  <c r="P55" i="16"/>
  <c r="P58" i="16"/>
  <c r="P59" i="16"/>
  <c r="Q14" i="16"/>
  <c r="AA16" i="16"/>
  <c r="V17" i="16"/>
  <c r="X41" i="16"/>
  <c r="V11" i="16"/>
  <c r="AA19" i="16"/>
  <c r="V9" i="16"/>
  <c r="Q17" i="16"/>
  <c r="AA20" i="16"/>
  <c r="Q25" i="16"/>
  <c r="AA28" i="16"/>
  <c r="Q23" i="16"/>
  <c r="AA26" i="16"/>
  <c r="Q9" i="16"/>
  <c r="V13" i="16"/>
  <c r="AA15" i="16"/>
  <c r="Q16" i="16"/>
  <c r="AA22" i="16"/>
  <c r="Q24" i="16"/>
  <c r="Q27" i="16"/>
  <c r="AA27" i="16"/>
  <c r="U43" i="16"/>
  <c r="N43" i="16"/>
  <c r="Z43" i="16"/>
  <c r="S43" i="16"/>
  <c r="P43" i="16"/>
  <c r="X43" i="16"/>
  <c r="U39" i="16"/>
  <c r="N39" i="16"/>
  <c r="Z39" i="16"/>
  <c r="S39" i="16"/>
  <c r="P39" i="16"/>
  <c r="X39" i="16"/>
  <c r="U53" i="16"/>
  <c r="N53" i="16"/>
  <c r="Z53" i="16"/>
  <c r="S53" i="16"/>
  <c r="P53" i="16"/>
  <c r="X53" i="16"/>
  <c r="AA10" i="16"/>
  <c r="AA12" i="16"/>
  <c r="U57" i="16"/>
  <c r="N57" i="16"/>
  <c r="Z57" i="16"/>
  <c r="S57" i="16"/>
  <c r="P57" i="16"/>
  <c r="X57" i="16"/>
  <c r="D40" i="16"/>
  <c r="D11" i="16"/>
  <c r="D14" i="16"/>
  <c r="U42" i="16"/>
  <c r="N42" i="16"/>
  <c r="Z42" i="16"/>
  <c r="S42" i="16"/>
  <c r="U45" i="16"/>
  <c r="N45" i="16"/>
  <c r="Z45" i="16"/>
  <c r="S45" i="16"/>
  <c r="U49" i="16"/>
  <c r="N49" i="16"/>
  <c r="Z49" i="16"/>
  <c r="S49" i="16"/>
  <c r="U52" i="16"/>
  <c r="N52" i="16"/>
  <c r="Z52" i="16"/>
  <c r="S52" i="16"/>
  <c r="U56" i="16"/>
  <c r="N56" i="16"/>
  <c r="Z56" i="16"/>
  <c r="S56" i="16"/>
  <c r="Q15" i="16"/>
  <c r="V16" i="16"/>
  <c r="V19" i="16"/>
  <c r="V20" i="16"/>
  <c r="V22" i="16"/>
  <c r="V24" i="16"/>
  <c r="V26" i="16"/>
  <c r="V28" i="16"/>
  <c r="U41" i="16"/>
  <c r="N41" i="16"/>
  <c r="Z41" i="16"/>
  <c r="S41" i="16"/>
  <c r="X42" i="16"/>
  <c r="X45" i="16"/>
  <c r="U47" i="16"/>
  <c r="N47" i="16"/>
  <c r="Z47" i="16"/>
  <c r="S47" i="16"/>
  <c r="X49" i="16"/>
  <c r="U51" i="16"/>
  <c r="N51" i="16"/>
  <c r="Z51" i="16"/>
  <c r="S51" i="16"/>
  <c r="X52" i="16"/>
  <c r="U55" i="16"/>
  <c r="N55" i="16"/>
  <c r="Z55" i="16"/>
  <c r="S55" i="16"/>
  <c r="X56" i="16"/>
  <c r="U59" i="16"/>
  <c r="N59" i="16"/>
  <c r="Z59" i="16"/>
  <c r="S59" i="16"/>
  <c r="U40" i="16"/>
  <c r="N40" i="16"/>
  <c r="Z40" i="16"/>
  <c r="S40" i="16"/>
  <c r="P42" i="16"/>
  <c r="U44" i="16"/>
  <c r="N44" i="16"/>
  <c r="Z44" i="16"/>
  <c r="S44" i="16"/>
  <c r="P45" i="16"/>
  <c r="U46" i="16"/>
  <c r="N46" i="16"/>
  <c r="Z46" i="16"/>
  <c r="S46" i="16"/>
  <c r="P49" i="16"/>
  <c r="U50" i="16"/>
  <c r="N50" i="16"/>
  <c r="Z50" i="16"/>
  <c r="S50" i="16"/>
  <c r="P52" i="16"/>
  <c r="U54" i="16"/>
  <c r="N54" i="16"/>
  <c r="Z54" i="16"/>
  <c r="S54" i="16"/>
  <c r="P56" i="16"/>
  <c r="U58" i="16"/>
  <c r="N58" i="16"/>
  <c r="Z58" i="16"/>
  <c r="S58" i="16"/>
  <c r="P27" i="15"/>
  <c r="Q27" i="15" s="1"/>
  <c r="X27" i="15"/>
  <c r="AE27" i="15"/>
  <c r="AF27" i="15" s="1"/>
  <c r="N27" i="15"/>
  <c r="U27" i="15"/>
  <c r="AA27" i="15"/>
  <c r="S27" i="15"/>
  <c r="Z27" i="15"/>
  <c r="S29" i="15"/>
  <c r="AK11" i="15"/>
  <c r="AC28" i="15"/>
  <c r="P30" i="15"/>
  <c r="V11" i="15"/>
  <c r="AA10" i="15"/>
  <c r="AK9" i="15"/>
  <c r="V10" i="15"/>
  <c r="AF10" i="15"/>
  <c r="Q14" i="15"/>
  <c r="AK14" i="15"/>
  <c r="AA12" i="15"/>
  <c r="AF13" i="15"/>
  <c r="AK10" i="15"/>
  <c r="V12" i="15"/>
  <c r="AF12" i="15"/>
  <c r="Q13" i="15"/>
  <c r="AA15" i="15"/>
  <c r="AC26" i="15"/>
  <c r="Q9" i="15"/>
  <c r="V15" i="15"/>
  <c r="AF15" i="15"/>
  <c r="U30" i="15"/>
  <c r="AC30" i="15"/>
  <c r="V9" i="15"/>
  <c r="Q12" i="15"/>
  <c r="AA13" i="15"/>
  <c r="AK13" i="15"/>
  <c r="V14" i="15"/>
  <c r="Q15" i="15"/>
  <c r="AC25" i="15"/>
  <c r="P26" i="15"/>
  <c r="AE29" i="15"/>
  <c r="N30" i="15"/>
  <c r="AC31" i="15"/>
  <c r="AA9" i="15"/>
  <c r="AA14" i="15"/>
  <c r="Q10" i="15"/>
  <c r="AK12" i="15"/>
  <c r="V13" i="15"/>
  <c r="AK15" i="15"/>
  <c r="Z29" i="15"/>
  <c r="X31" i="15"/>
  <c r="S25" i="15"/>
  <c r="X26" i="15"/>
  <c r="AE26" i="15"/>
  <c r="S28" i="15"/>
  <c r="Z28" i="15"/>
  <c r="N29" i="15"/>
  <c r="U29" i="15"/>
  <c r="S31" i="15"/>
  <c r="N25" i="15"/>
  <c r="U25" i="15"/>
  <c r="S26" i="15"/>
  <c r="Z26" i="15"/>
  <c r="N28" i="15"/>
  <c r="U28" i="15"/>
  <c r="P29" i="15"/>
  <c r="AC29" i="15"/>
  <c r="X30" i="15"/>
  <c r="AE30" i="15"/>
  <c r="N31" i="15"/>
  <c r="U31" i="15"/>
  <c r="X25" i="15"/>
  <c r="AE25" i="15"/>
  <c r="X28" i="15"/>
  <c r="AE28" i="15"/>
  <c r="AF28" i="15" s="1"/>
  <c r="AE31" i="15"/>
  <c r="Z25" i="15"/>
  <c r="Z31" i="15"/>
  <c r="P25" i="15"/>
  <c r="N26" i="15"/>
  <c r="U26" i="15"/>
  <c r="P28" i="15"/>
  <c r="X29" i="15"/>
  <c r="S30" i="15"/>
  <c r="Z30" i="15"/>
  <c r="P31" i="15"/>
  <c r="AE38" i="14"/>
  <c r="S37" i="14"/>
  <c r="AC33" i="14"/>
  <c r="Q36" i="14"/>
  <c r="X36" i="14"/>
  <c r="AE36" i="14"/>
  <c r="AF36" i="14" s="1"/>
  <c r="S36" i="14"/>
  <c r="V36" i="14" s="1"/>
  <c r="Z36" i="14"/>
  <c r="AC31" i="14"/>
  <c r="Q12" i="14"/>
  <c r="AA12" i="14"/>
  <c r="AA13" i="14"/>
  <c r="X35" i="14"/>
  <c r="S31" i="14"/>
  <c r="P30" i="14"/>
  <c r="Q30" i="14" s="1"/>
  <c r="AE37" i="14"/>
  <c r="N37" i="14"/>
  <c r="Q37" i="14" s="1"/>
  <c r="AE32" i="14"/>
  <c r="P37" i="14"/>
  <c r="AC37" i="14"/>
  <c r="N35" i="14"/>
  <c r="S34" i="14"/>
  <c r="Z31" i="14"/>
  <c r="P31" i="14"/>
  <c r="N39" i="14"/>
  <c r="U32" i="14"/>
  <c r="AF12" i="14"/>
  <c r="Q16" i="14"/>
  <c r="Z35" i="14"/>
  <c r="X31" i="14"/>
  <c r="AA31" i="14" s="1"/>
  <c r="N31" i="14"/>
  <c r="Q31" i="14" s="1"/>
  <c r="Z30" i="14"/>
  <c r="S38" i="14"/>
  <c r="X37" i="14"/>
  <c r="AC32" i="14"/>
  <c r="AF32" i="14" s="1"/>
  <c r="P33" i="14"/>
  <c r="V31" i="14"/>
  <c r="V13" i="14"/>
  <c r="S35" i="14"/>
  <c r="AE34" i="14"/>
  <c r="AE31" i="14"/>
  <c r="U30" i="14"/>
  <c r="V37" i="14"/>
  <c r="N32" i="14"/>
  <c r="X33" i="14"/>
  <c r="AE33" i="14"/>
  <c r="AF33" i="14" s="1"/>
  <c r="Q32" i="14"/>
  <c r="X32" i="14"/>
  <c r="S32" i="14"/>
  <c r="Z32" i="14"/>
  <c r="N33" i="14"/>
  <c r="U33" i="14"/>
  <c r="S33" i="14"/>
  <c r="Z33" i="14"/>
  <c r="AA16" i="14"/>
  <c r="Z39" i="14"/>
  <c r="S39" i="14"/>
  <c r="AE39" i="14"/>
  <c r="X39" i="14"/>
  <c r="AC38" i="14"/>
  <c r="AF38" i="14" s="1"/>
  <c r="P38" i="14"/>
  <c r="AC39" i="14"/>
  <c r="AF39" i="14" s="1"/>
  <c r="P39" i="14"/>
  <c r="Q39" i="14" s="1"/>
  <c r="U38" i="14"/>
  <c r="N38" i="14"/>
  <c r="Q38" i="14" s="1"/>
  <c r="Z37" i="14"/>
  <c r="U39" i="14"/>
  <c r="Z38" i="14"/>
  <c r="AA38" i="14" s="1"/>
  <c r="X34" i="14"/>
  <c r="AE35" i="14"/>
  <c r="AC34" i="14"/>
  <c r="P34" i="14"/>
  <c r="S30" i="14"/>
  <c r="AC35" i="14"/>
  <c r="AF35" i="14" s="1"/>
  <c r="P35" i="14"/>
  <c r="Q35" i="14" s="1"/>
  <c r="U34" i="14"/>
  <c r="N34" i="14"/>
  <c r="AE30" i="14"/>
  <c r="X30" i="14"/>
  <c r="AA30" i="14" s="1"/>
  <c r="AA35" i="14"/>
  <c r="U35" i="14"/>
  <c r="Z34" i="14"/>
  <c r="AC30" i="14"/>
  <c r="Q13" i="14"/>
  <c r="AF13" i="14"/>
  <c r="V12" i="14"/>
  <c r="V10" i="14"/>
  <c r="V11" i="14"/>
  <c r="V17" i="14"/>
  <c r="AF17" i="14"/>
  <c r="AF18" i="14"/>
  <c r="AE29" i="14"/>
  <c r="V19" i="14"/>
  <c r="AF19" i="14"/>
  <c r="V9" i="14"/>
  <c r="AF9" i="14"/>
  <c r="AA11" i="14"/>
  <c r="Q14" i="14"/>
  <c r="AA14" i="14"/>
  <c r="Q15" i="14"/>
  <c r="AF14" i="14"/>
  <c r="Q10" i="14"/>
  <c r="AF15" i="14"/>
  <c r="AA19" i="14"/>
  <c r="AA9" i="14"/>
  <c r="AA18" i="14"/>
  <c r="Q19" i="14"/>
  <c r="AA15" i="14"/>
  <c r="V15" i="14"/>
  <c r="V14" i="14"/>
  <c r="Q11" i="14"/>
  <c r="AF11" i="14"/>
  <c r="AF10" i="14"/>
  <c r="AA10" i="14"/>
  <c r="Q9" i="14"/>
  <c r="V18" i="14"/>
  <c r="Q17" i="14"/>
  <c r="AA17" i="14"/>
  <c r="Q18" i="14"/>
  <c r="Z29" i="14"/>
  <c r="D11" i="14"/>
  <c r="P29" i="14"/>
  <c r="AC29" i="14"/>
  <c r="S29" i="14"/>
  <c r="N29" i="14"/>
  <c r="U29" i="14"/>
  <c r="X29" i="14"/>
  <c r="AA26" i="17" l="1"/>
  <c r="AA22" i="18"/>
  <c r="AF26" i="18"/>
  <c r="AA23" i="18"/>
  <c r="AA26" i="18"/>
  <c r="V23" i="18"/>
  <c r="AA25" i="18"/>
  <c r="V25" i="18"/>
  <c r="V26" i="18"/>
  <c r="Q22" i="18"/>
  <c r="AA24" i="18"/>
  <c r="Q25" i="18"/>
  <c r="V22" i="18"/>
  <c r="Q23" i="18"/>
  <c r="AF25" i="18"/>
  <c r="D25" i="18"/>
  <c r="V24" i="18"/>
  <c r="AF25" i="17"/>
  <c r="Q22" i="17"/>
  <c r="V25" i="17"/>
  <c r="V22" i="17"/>
  <c r="Q26" i="17"/>
  <c r="Q25" i="17"/>
  <c r="AA25" i="17"/>
  <c r="AA22" i="17"/>
  <c r="V24" i="17"/>
  <c r="AA23" i="17"/>
  <c r="V52" i="16"/>
  <c r="AA55" i="16"/>
  <c r="AA58" i="16"/>
  <c r="AA44" i="16"/>
  <c r="AA47" i="16"/>
  <c r="AA56" i="16"/>
  <c r="V56" i="16"/>
  <c r="Q58" i="16"/>
  <c r="V46" i="16"/>
  <c r="AA59" i="16"/>
  <c r="AA52" i="16"/>
  <c r="Q44" i="16"/>
  <c r="V47" i="16"/>
  <c r="AA57" i="16"/>
  <c r="V53" i="16"/>
  <c r="Q40" i="16"/>
  <c r="Q59" i="16"/>
  <c r="AA49" i="16"/>
  <c r="Q50" i="16"/>
  <c r="AA51" i="16"/>
  <c r="AA46" i="16"/>
  <c r="V45" i="16"/>
  <c r="V42" i="16"/>
  <c r="Q46" i="16"/>
  <c r="V55" i="16"/>
  <c r="Q41" i="16"/>
  <c r="Q57" i="16"/>
  <c r="V50" i="16"/>
  <c r="V41" i="16"/>
  <c r="Q42" i="16"/>
  <c r="Q54" i="16"/>
  <c r="AA50" i="16"/>
  <c r="AA40" i="16"/>
  <c r="Q51" i="16"/>
  <c r="AA41" i="16"/>
  <c r="Q53" i="16"/>
  <c r="AA54" i="16"/>
  <c r="Q55" i="16"/>
  <c r="V51" i="16"/>
  <c r="Q47" i="16"/>
  <c r="AA42" i="16"/>
  <c r="AA39" i="16"/>
  <c r="Q39" i="16"/>
  <c r="AA45" i="16"/>
  <c r="V57" i="16"/>
  <c r="AA53" i="16"/>
  <c r="AA43" i="16"/>
  <c r="Q43" i="16"/>
  <c r="V49" i="16"/>
  <c r="V54" i="16"/>
  <c r="V40" i="16"/>
  <c r="V59" i="16"/>
  <c r="V39" i="16"/>
  <c r="V43" i="16"/>
  <c r="V58" i="16"/>
  <c r="V44" i="16"/>
  <c r="Q56" i="16"/>
  <c r="D41" i="16"/>
  <c r="D12" i="16"/>
  <c r="Q49" i="16"/>
  <c r="Q52" i="16"/>
  <c r="Q45" i="16"/>
  <c r="D44" i="16"/>
  <c r="D15" i="16"/>
  <c r="D16" i="16" s="1"/>
  <c r="D17" i="16" s="1"/>
  <c r="V27" i="15"/>
  <c r="Q29" i="15"/>
  <c r="V29" i="15"/>
  <c r="Q30" i="15"/>
  <c r="AF30" i="15"/>
  <c r="AF26" i="15"/>
  <c r="AA28" i="15"/>
  <c r="AF31" i="15"/>
  <c r="V30" i="15"/>
  <c r="AA26" i="15"/>
  <c r="AA29" i="15"/>
  <c r="V28" i="15"/>
  <c r="Q31" i="15"/>
  <c r="AF29" i="15"/>
  <c r="Q28" i="15"/>
  <c r="Q26" i="15"/>
  <c r="AA31" i="15"/>
  <c r="AF25" i="15"/>
  <c r="AA30" i="15"/>
  <c r="AA25" i="15"/>
  <c r="Q25" i="15"/>
  <c r="V31" i="15"/>
  <c r="V25" i="15"/>
  <c r="V26" i="15"/>
  <c r="AF37" i="14"/>
  <c r="V35" i="14"/>
  <c r="V30" i="14"/>
  <c r="AA34" i="14"/>
  <c r="AF31" i="14"/>
  <c r="V34" i="14"/>
  <c r="AA36" i="14"/>
  <c r="V39" i="14"/>
  <c r="V32" i="14"/>
  <c r="AA33" i="14"/>
  <c r="AF34" i="14"/>
  <c r="V38" i="14"/>
  <c r="D12" i="14"/>
  <c r="D31" i="14"/>
  <c r="AA37" i="14"/>
  <c r="Q33" i="14"/>
  <c r="AA32" i="14"/>
  <c r="V33" i="14"/>
  <c r="AA39" i="14"/>
  <c r="Q34" i="14"/>
  <c r="AF30" i="14"/>
  <c r="AA29" i="14"/>
  <c r="Q29" i="14"/>
  <c r="AF29" i="14"/>
  <c r="V29" i="14"/>
  <c r="D14" i="14"/>
  <c r="D26" i="18" l="1"/>
  <c r="D13" i="16"/>
  <c r="D43" i="16" s="1"/>
  <c r="D42" i="16"/>
  <c r="D45" i="16"/>
  <c r="D34" i="14"/>
  <c r="D16" i="14"/>
  <c r="D36" i="14" s="1"/>
  <c r="D13" i="14"/>
  <c r="D33" i="14" s="1"/>
  <c r="D32" i="14"/>
  <c r="D15" i="14"/>
  <c r="D35" i="14" s="1"/>
  <c r="D26" i="15" l="1"/>
  <c r="D12" i="15"/>
  <c r="D17" i="14"/>
  <c r="D37" i="14" s="1"/>
  <c r="D18" i="16" l="1"/>
  <c r="D46" i="16"/>
  <c r="D19" i="16"/>
  <c r="D21" i="16" s="1"/>
  <c r="D28" i="15"/>
  <c r="D13" i="15"/>
  <c r="D18" i="14"/>
  <c r="D38" i="14" s="1"/>
  <c r="D20" i="16" l="1"/>
  <c r="D49" i="16"/>
  <c r="D47" i="16"/>
  <c r="D29" i="15"/>
  <c r="D14" i="15"/>
  <c r="D51" i="16" l="1"/>
  <c r="D50" i="16"/>
  <c r="D22" i="16"/>
  <c r="D30" i="15"/>
  <c r="D23" i="16" l="1"/>
  <c r="D52" i="16"/>
  <c r="D31" i="15"/>
  <c r="D24" i="16" l="1"/>
  <c r="D53" i="16"/>
  <c r="D25" i="16" l="1"/>
  <c r="D54" i="16"/>
  <c r="D26" i="16" l="1"/>
  <c r="D55" i="16"/>
  <c r="D27" i="16" l="1"/>
  <c r="D56" i="16"/>
  <c r="D28" i="16" l="1"/>
  <c r="D57" i="16"/>
  <c r="D29" i="16" l="1"/>
  <c r="D59" i="16" s="1"/>
  <c r="D58" i="16"/>
  <c r="L45" i="11" l="1"/>
  <c r="K45" i="11"/>
  <c r="P45" i="11" s="1"/>
  <c r="I45" i="11"/>
  <c r="H45" i="11"/>
  <c r="F45" i="11"/>
  <c r="C45" i="11"/>
  <c r="Z13" i="11"/>
  <c r="X13" i="11"/>
  <c r="U13" i="11"/>
  <c r="S13" i="11"/>
  <c r="V13" i="11" s="1"/>
  <c r="P13" i="11"/>
  <c r="N13" i="11"/>
  <c r="D13" i="11"/>
  <c r="D45" i="11" s="1"/>
  <c r="Q13" i="11" l="1"/>
  <c r="X45" i="11"/>
  <c r="S45" i="11"/>
  <c r="V45" i="11" s="1"/>
  <c r="Z45" i="11"/>
  <c r="N45" i="11"/>
  <c r="Q45" i="11" s="1"/>
  <c r="U45" i="11"/>
  <c r="AA13" i="11"/>
  <c r="L43" i="11"/>
  <c r="K43" i="11"/>
  <c r="Z43" i="11" s="1"/>
  <c r="I43" i="11"/>
  <c r="H43" i="11"/>
  <c r="F43" i="11"/>
  <c r="C43" i="11"/>
  <c r="Z11" i="11"/>
  <c r="X11" i="11"/>
  <c r="U11" i="11"/>
  <c r="S11" i="11"/>
  <c r="P11" i="11"/>
  <c r="N11" i="11"/>
  <c r="L32" i="12"/>
  <c r="K32" i="12"/>
  <c r="I32" i="12"/>
  <c r="H32" i="12"/>
  <c r="F32" i="12"/>
  <c r="C32" i="12"/>
  <c r="V11" i="11" l="1"/>
  <c r="P43" i="11"/>
  <c r="Q11" i="11"/>
  <c r="AA45" i="11"/>
  <c r="AA11" i="11"/>
  <c r="N43" i="11"/>
  <c r="Q43" i="11" s="1"/>
  <c r="U43" i="11"/>
  <c r="X43" i="11"/>
  <c r="AA43" i="11" s="1"/>
  <c r="S43" i="11"/>
  <c r="X32" i="12"/>
  <c r="N32" i="12"/>
  <c r="U32" i="12"/>
  <c r="P32" i="12"/>
  <c r="AC32" i="12"/>
  <c r="AE32" i="12"/>
  <c r="S32" i="12"/>
  <c r="V32" i="12" s="1"/>
  <c r="Z32" i="12"/>
  <c r="AE15" i="12"/>
  <c r="AC15" i="12"/>
  <c r="AF15" i="12" s="1"/>
  <c r="Z15" i="12"/>
  <c r="X15" i="12"/>
  <c r="U15" i="12"/>
  <c r="S15" i="12"/>
  <c r="P15" i="12"/>
  <c r="N15" i="12"/>
  <c r="AF32" i="12" l="1"/>
  <c r="AA32" i="12"/>
  <c r="Q15" i="12"/>
  <c r="AA15" i="12"/>
  <c r="Q32" i="12"/>
  <c r="V43" i="11"/>
  <c r="V15" i="12"/>
  <c r="AE12" i="4"/>
  <c r="AC12" i="4"/>
  <c r="Z12" i="4"/>
  <c r="X12" i="4"/>
  <c r="U12" i="4"/>
  <c r="S12" i="4"/>
  <c r="P12" i="4"/>
  <c r="N12" i="4"/>
  <c r="AE11" i="4"/>
  <c r="AC11" i="4"/>
  <c r="Z11" i="4"/>
  <c r="X11" i="4"/>
  <c r="U11" i="4"/>
  <c r="S11" i="4"/>
  <c r="P11" i="4"/>
  <c r="N11" i="4"/>
  <c r="AE10" i="4"/>
  <c r="AC10" i="4"/>
  <c r="Z10" i="4"/>
  <c r="X10" i="4"/>
  <c r="U10" i="4"/>
  <c r="S10" i="4"/>
  <c r="P10" i="4"/>
  <c r="N10" i="4"/>
  <c r="AE9" i="4"/>
  <c r="AC9" i="4"/>
  <c r="Z9" i="4"/>
  <c r="X9" i="4"/>
  <c r="U9" i="4"/>
  <c r="S9" i="4"/>
  <c r="P9" i="4"/>
  <c r="N9" i="4"/>
  <c r="L24" i="4"/>
  <c r="K24" i="4"/>
  <c r="I24" i="4"/>
  <c r="H24" i="4"/>
  <c r="F24" i="4"/>
  <c r="D24" i="4"/>
  <c r="C24" i="4"/>
  <c r="L23" i="4"/>
  <c r="K23" i="4"/>
  <c r="AE23" i="4" s="1"/>
  <c r="I23" i="4"/>
  <c r="H23" i="4"/>
  <c r="F23" i="4"/>
  <c r="D23" i="4"/>
  <c r="C23" i="4"/>
  <c r="L22" i="4"/>
  <c r="K22" i="4"/>
  <c r="I22" i="4"/>
  <c r="H22" i="4"/>
  <c r="F22" i="4"/>
  <c r="D22" i="4"/>
  <c r="C22" i="4"/>
  <c r="L21" i="4"/>
  <c r="K21" i="4"/>
  <c r="I21" i="4"/>
  <c r="H21" i="4"/>
  <c r="F21" i="4"/>
  <c r="D21" i="4"/>
  <c r="C21" i="4"/>
  <c r="AE12" i="1"/>
  <c r="AC12" i="1"/>
  <c r="Z12" i="1"/>
  <c r="X12" i="1"/>
  <c r="U12" i="1"/>
  <c r="S12" i="1"/>
  <c r="P12" i="1"/>
  <c r="N12" i="1"/>
  <c r="AE11" i="1"/>
  <c r="AC11" i="1"/>
  <c r="Z11" i="1"/>
  <c r="X11" i="1"/>
  <c r="U11" i="1"/>
  <c r="S11" i="1"/>
  <c r="P11" i="1"/>
  <c r="N11" i="1"/>
  <c r="AE10" i="1"/>
  <c r="AC10" i="1"/>
  <c r="Z10" i="1"/>
  <c r="X10" i="1"/>
  <c r="U10" i="1"/>
  <c r="S10" i="1"/>
  <c r="P10" i="1"/>
  <c r="N10" i="1"/>
  <c r="AE9" i="1"/>
  <c r="AC9" i="1"/>
  <c r="Z9" i="1"/>
  <c r="X9" i="1"/>
  <c r="U9" i="1"/>
  <c r="S9" i="1"/>
  <c r="P9" i="1"/>
  <c r="N9" i="1"/>
  <c r="L26" i="1"/>
  <c r="K26" i="1"/>
  <c r="I26" i="1"/>
  <c r="H26" i="1"/>
  <c r="F26" i="1"/>
  <c r="D26" i="1"/>
  <c r="C26" i="1"/>
  <c r="L27" i="1"/>
  <c r="K27" i="1"/>
  <c r="I27" i="1"/>
  <c r="H27" i="1"/>
  <c r="F27" i="1"/>
  <c r="D27" i="1"/>
  <c r="C27" i="1"/>
  <c r="L25" i="1"/>
  <c r="K25" i="1"/>
  <c r="I25" i="1"/>
  <c r="H25" i="1"/>
  <c r="F25" i="1"/>
  <c r="D25" i="1"/>
  <c r="C25" i="1"/>
  <c r="L24" i="1"/>
  <c r="K24" i="1"/>
  <c r="I24" i="1"/>
  <c r="H24" i="1"/>
  <c r="F24" i="1"/>
  <c r="D24" i="1"/>
  <c r="C24" i="1"/>
  <c r="O25" i="6"/>
  <c r="O26" i="6" s="1"/>
  <c r="P25" i="1" l="1"/>
  <c r="Q10" i="1"/>
  <c r="AA10" i="1"/>
  <c r="Q11" i="1"/>
  <c r="AA11" i="1"/>
  <c r="Q12" i="1"/>
  <c r="AA12" i="1"/>
  <c r="Q10" i="4"/>
  <c r="AA10" i="4"/>
  <c r="Q11" i="4"/>
  <c r="AA11" i="4"/>
  <c r="AC24" i="4"/>
  <c r="AC21" i="4"/>
  <c r="AF12" i="4"/>
  <c r="AA12" i="4"/>
  <c r="Q12" i="4"/>
  <c r="V11" i="4"/>
  <c r="AE24" i="4"/>
  <c r="AE26" i="1"/>
  <c r="V9" i="1"/>
  <c r="AF9" i="1"/>
  <c r="V10" i="1"/>
  <c r="AF11" i="1"/>
  <c r="U24" i="1"/>
  <c r="AA9" i="1"/>
  <c r="AC25" i="1"/>
  <c r="AF12" i="1"/>
  <c r="V12" i="1"/>
  <c r="P24" i="4"/>
  <c r="AA9" i="4"/>
  <c r="Q9" i="1"/>
  <c r="AF10" i="1"/>
  <c r="V11" i="1"/>
  <c r="AC22" i="4"/>
  <c r="U24" i="4"/>
  <c r="AF9" i="4"/>
  <c r="AF11" i="4"/>
  <c r="P21" i="4"/>
  <c r="V9" i="4"/>
  <c r="Q9" i="4"/>
  <c r="V10" i="4"/>
  <c r="AF10" i="4"/>
  <c r="V12" i="4"/>
  <c r="N24" i="4"/>
  <c r="X22" i="4"/>
  <c r="AE22" i="4"/>
  <c r="S23" i="4"/>
  <c r="Z23" i="4"/>
  <c r="X21" i="4"/>
  <c r="AE21" i="4"/>
  <c r="S22" i="4"/>
  <c r="Z22" i="4"/>
  <c r="N23" i="4"/>
  <c r="U23" i="4"/>
  <c r="S21" i="4"/>
  <c r="Z21" i="4"/>
  <c r="N22" i="4"/>
  <c r="U22" i="4"/>
  <c r="P23" i="4"/>
  <c r="AC23" i="4"/>
  <c r="AF23" i="4" s="1"/>
  <c r="X24" i="4"/>
  <c r="N21" i="4"/>
  <c r="U21" i="4"/>
  <c r="P22" i="4"/>
  <c r="X23" i="4"/>
  <c r="S24" i="4"/>
  <c r="Z24" i="4"/>
  <c r="AC24" i="1"/>
  <c r="N24" i="1"/>
  <c r="P24" i="1"/>
  <c r="N26" i="1"/>
  <c r="U26" i="1"/>
  <c r="P26" i="1"/>
  <c r="AC26" i="1"/>
  <c r="X26" i="1"/>
  <c r="S26" i="1"/>
  <c r="V26" i="1" s="1"/>
  <c r="Z26" i="1"/>
  <c r="X27" i="1"/>
  <c r="AE27" i="1"/>
  <c r="X25" i="1"/>
  <c r="AE25" i="1"/>
  <c r="S27" i="1"/>
  <c r="Z27" i="1"/>
  <c r="X24" i="1"/>
  <c r="AE24" i="1"/>
  <c r="S25" i="1"/>
  <c r="Z25" i="1"/>
  <c r="N27" i="1"/>
  <c r="U27" i="1"/>
  <c r="S24" i="1"/>
  <c r="Z24" i="1"/>
  <c r="N25" i="1"/>
  <c r="Q25" i="1" s="1"/>
  <c r="U25" i="1"/>
  <c r="P27" i="1"/>
  <c r="AC27" i="1"/>
  <c r="L55" i="11"/>
  <c r="K55" i="11"/>
  <c r="I55" i="11"/>
  <c r="H55" i="11"/>
  <c r="F55" i="11"/>
  <c r="C55" i="11"/>
  <c r="L53" i="11"/>
  <c r="K53" i="11"/>
  <c r="I53" i="11"/>
  <c r="H53" i="11"/>
  <c r="F53" i="11"/>
  <c r="C53" i="11"/>
  <c r="Z23" i="11"/>
  <c r="X23" i="11"/>
  <c r="U23" i="11"/>
  <c r="S23" i="11"/>
  <c r="P23" i="11"/>
  <c r="N23" i="11"/>
  <c r="Z21" i="11"/>
  <c r="X21" i="11"/>
  <c r="AA21" i="11" s="1"/>
  <c r="U21" i="11"/>
  <c r="S21" i="11"/>
  <c r="P21" i="11"/>
  <c r="N21" i="11"/>
  <c r="Q21" i="11" s="1"/>
  <c r="L36" i="10"/>
  <c r="K36" i="10"/>
  <c r="AE36" i="10" s="1"/>
  <c r="I36" i="10"/>
  <c r="H36" i="10"/>
  <c r="F36" i="10"/>
  <c r="C36" i="10"/>
  <c r="L35" i="10"/>
  <c r="K35" i="10"/>
  <c r="AC35" i="10" s="1"/>
  <c r="I35" i="10"/>
  <c r="H35" i="10"/>
  <c r="F35" i="10"/>
  <c r="C35" i="10"/>
  <c r="L34" i="10"/>
  <c r="K34" i="10"/>
  <c r="P34" i="10" s="1"/>
  <c r="I34" i="10"/>
  <c r="H34" i="10"/>
  <c r="F34" i="10"/>
  <c r="C34" i="10"/>
  <c r="L33" i="10"/>
  <c r="K33" i="10"/>
  <c r="AC33" i="10" s="1"/>
  <c r="I33" i="10"/>
  <c r="H33" i="10"/>
  <c r="F33" i="10"/>
  <c r="C33" i="10"/>
  <c r="AJ17" i="10"/>
  <c r="AH17" i="10"/>
  <c r="AE17" i="10"/>
  <c r="AC17" i="10"/>
  <c r="Z17" i="10"/>
  <c r="X17" i="10"/>
  <c r="U17" i="10"/>
  <c r="S17" i="10"/>
  <c r="P17" i="10"/>
  <c r="N17" i="10"/>
  <c r="AJ16" i="10"/>
  <c r="AH16" i="10"/>
  <c r="AE16" i="10"/>
  <c r="AC16" i="10"/>
  <c r="Z16" i="10"/>
  <c r="X16" i="10"/>
  <c r="U16" i="10"/>
  <c r="S16" i="10"/>
  <c r="P16" i="10"/>
  <c r="N16" i="10"/>
  <c r="AJ15" i="10"/>
  <c r="AH15" i="10"/>
  <c r="AE15" i="10"/>
  <c r="AC15" i="10"/>
  <c r="Z15" i="10"/>
  <c r="X15" i="10"/>
  <c r="U15" i="10"/>
  <c r="S15" i="10"/>
  <c r="P15" i="10"/>
  <c r="N15" i="10"/>
  <c r="AJ14" i="10"/>
  <c r="AH14" i="10"/>
  <c r="AE14" i="10"/>
  <c r="AC14" i="10"/>
  <c r="Z14" i="10"/>
  <c r="X14" i="10"/>
  <c r="U14" i="10"/>
  <c r="S14" i="10"/>
  <c r="P14" i="10"/>
  <c r="N14" i="10"/>
  <c r="AA23" i="4" l="1"/>
  <c r="V21" i="11"/>
  <c r="Q23" i="11"/>
  <c r="AA23" i="11"/>
  <c r="P33" i="10"/>
  <c r="AA22" i="4"/>
  <c r="AF21" i="4"/>
  <c r="AF24" i="4"/>
  <c r="AF22" i="4"/>
  <c r="V24" i="4"/>
  <c r="Q21" i="4"/>
  <c r="V24" i="1"/>
  <c r="AF26" i="1"/>
  <c r="AF25" i="1"/>
  <c r="X53" i="11"/>
  <c r="P55" i="11"/>
  <c r="N33" i="10"/>
  <c r="AC34" i="10"/>
  <c r="AA26" i="1"/>
  <c r="U33" i="10"/>
  <c r="AC36" i="10"/>
  <c r="Q24" i="1"/>
  <c r="V22" i="4"/>
  <c r="Q24" i="4"/>
  <c r="Q22" i="4"/>
  <c r="V23" i="4"/>
  <c r="Q23" i="4"/>
  <c r="AA21" i="4"/>
  <c r="V21" i="4"/>
  <c r="AA24" i="4"/>
  <c r="Q26" i="1"/>
  <c r="Q27" i="1"/>
  <c r="AF24" i="1"/>
  <c r="V27" i="1"/>
  <c r="AA27" i="1"/>
  <c r="AA25" i="1"/>
  <c r="AF27" i="1"/>
  <c r="AA24" i="1"/>
  <c r="V25" i="1"/>
  <c r="X55" i="11"/>
  <c r="S55" i="11"/>
  <c r="Z55" i="11"/>
  <c r="N55" i="11"/>
  <c r="U55" i="11"/>
  <c r="S53" i="11"/>
  <c r="Z53" i="11"/>
  <c r="P53" i="11"/>
  <c r="N53" i="11"/>
  <c r="U53" i="11"/>
  <c r="V23" i="11"/>
  <c r="X35" i="10"/>
  <c r="AE35" i="10"/>
  <c r="AF35" i="10" s="1"/>
  <c r="S36" i="10"/>
  <c r="Z36" i="10"/>
  <c r="AF36" i="10"/>
  <c r="X34" i="10"/>
  <c r="AE34" i="10"/>
  <c r="S35" i="10"/>
  <c r="Z35" i="10"/>
  <c r="N36" i="10"/>
  <c r="U36" i="10"/>
  <c r="V36" i="10" s="1"/>
  <c r="Q33" i="10"/>
  <c r="X33" i="10"/>
  <c r="AE33" i="10"/>
  <c r="AF33" i="10" s="1"/>
  <c r="S34" i="10"/>
  <c r="Z34" i="10"/>
  <c r="N35" i="10"/>
  <c r="U35" i="10"/>
  <c r="P36" i="10"/>
  <c r="Q36" i="10" s="1"/>
  <c r="S33" i="10"/>
  <c r="V33" i="10" s="1"/>
  <c r="Z33" i="10"/>
  <c r="N34" i="10"/>
  <c r="Q34" i="10" s="1"/>
  <c r="U34" i="10"/>
  <c r="P35" i="10"/>
  <c r="X36" i="10"/>
  <c r="AA15" i="10"/>
  <c r="AK15" i="10"/>
  <c r="Q17" i="10"/>
  <c r="AA17" i="10"/>
  <c r="AK16" i="10"/>
  <c r="AF14" i="10"/>
  <c r="Q14" i="10"/>
  <c r="AA14" i="10"/>
  <c r="AK14" i="10"/>
  <c r="V15" i="10"/>
  <c r="Q16" i="10"/>
  <c r="AA16" i="10"/>
  <c r="V16" i="10"/>
  <c r="V14" i="10"/>
  <c r="Q15" i="10"/>
  <c r="AF17" i="10"/>
  <c r="AK17" i="10"/>
  <c r="AF15" i="10"/>
  <c r="AF16" i="10"/>
  <c r="V17" i="10"/>
  <c r="L31" i="12"/>
  <c r="K31" i="12"/>
  <c r="I31" i="12"/>
  <c r="H31" i="12"/>
  <c r="F31" i="12"/>
  <c r="C31" i="12"/>
  <c r="AE14" i="12"/>
  <c r="AC14" i="12"/>
  <c r="Z14" i="12"/>
  <c r="X14" i="12"/>
  <c r="U14" i="12"/>
  <c r="S14" i="12"/>
  <c r="P14" i="12"/>
  <c r="N14" i="12"/>
  <c r="D26" i="12"/>
  <c r="L33" i="12"/>
  <c r="K33" i="12"/>
  <c r="I33" i="12"/>
  <c r="H33" i="12"/>
  <c r="F33" i="12"/>
  <c r="C33" i="12"/>
  <c r="L30" i="12"/>
  <c r="K30" i="12"/>
  <c r="I30" i="12"/>
  <c r="H30" i="12"/>
  <c r="F30" i="12"/>
  <c r="C30" i="12"/>
  <c r="L29" i="12"/>
  <c r="K29" i="12"/>
  <c r="I29" i="12"/>
  <c r="H29" i="12"/>
  <c r="F29" i="12"/>
  <c r="C29" i="12"/>
  <c r="L28" i="12"/>
  <c r="K28" i="12"/>
  <c r="I28" i="12"/>
  <c r="H28" i="12"/>
  <c r="F28" i="12"/>
  <c r="C28" i="12"/>
  <c r="L27" i="12"/>
  <c r="K27" i="12"/>
  <c r="I27" i="12"/>
  <c r="H27" i="12"/>
  <c r="F27" i="12"/>
  <c r="C27" i="12"/>
  <c r="L26" i="12"/>
  <c r="K26" i="12"/>
  <c r="I26" i="12"/>
  <c r="H26" i="12"/>
  <c r="F26" i="12"/>
  <c r="C26" i="12"/>
  <c r="AE16" i="12"/>
  <c r="AC16" i="12"/>
  <c r="Z16" i="12"/>
  <c r="X16" i="12"/>
  <c r="U16" i="12"/>
  <c r="S16" i="12"/>
  <c r="P16" i="12"/>
  <c r="N16" i="12"/>
  <c r="AE13" i="12"/>
  <c r="AC13" i="12"/>
  <c r="Z13" i="12"/>
  <c r="X13" i="12"/>
  <c r="U13" i="12"/>
  <c r="S13" i="12"/>
  <c r="P13" i="12"/>
  <c r="N13" i="12"/>
  <c r="AE12" i="12"/>
  <c r="AC12" i="12"/>
  <c r="Z12" i="12"/>
  <c r="X12" i="12"/>
  <c r="U12" i="12"/>
  <c r="S12" i="12"/>
  <c r="P12" i="12"/>
  <c r="N12" i="12"/>
  <c r="AE11" i="12"/>
  <c r="AC11" i="12"/>
  <c r="Z11" i="12"/>
  <c r="X11" i="12"/>
  <c r="U11" i="12"/>
  <c r="S11" i="12"/>
  <c r="P11" i="12"/>
  <c r="N11" i="12"/>
  <c r="AE10" i="12"/>
  <c r="AC10" i="12"/>
  <c r="Z10" i="12"/>
  <c r="X10" i="12"/>
  <c r="U10" i="12"/>
  <c r="S10" i="12"/>
  <c r="P10" i="12"/>
  <c r="N10" i="12"/>
  <c r="AE9" i="12"/>
  <c r="AC9" i="12"/>
  <c r="Z9" i="12"/>
  <c r="X9" i="12"/>
  <c r="U9" i="12"/>
  <c r="S9" i="12"/>
  <c r="P9" i="12"/>
  <c r="N9" i="12"/>
  <c r="Q53" i="11" l="1"/>
  <c r="V35" i="10"/>
  <c r="AF34" i="10"/>
  <c r="V14" i="12"/>
  <c r="AF14" i="12"/>
  <c r="AC26" i="12"/>
  <c r="Q12" i="12"/>
  <c r="Q9" i="12"/>
  <c r="Q55" i="11"/>
  <c r="AA53" i="11"/>
  <c r="AA55" i="11"/>
  <c r="AA36" i="10"/>
  <c r="V53" i="11"/>
  <c r="AA33" i="10"/>
  <c r="AA35" i="10"/>
  <c r="Q35" i="10"/>
  <c r="AA34" i="10"/>
  <c r="V55" i="11"/>
  <c r="AC31" i="12"/>
  <c r="V34" i="10"/>
  <c r="P31" i="12"/>
  <c r="X31" i="12"/>
  <c r="AE31" i="12"/>
  <c r="Z31" i="12"/>
  <c r="N31" i="12"/>
  <c r="Q31" i="12" s="1"/>
  <c r="U31" i="12"/>
  <c r="S31" i="12"/>
  <c r="Q14" i="12"/>
  <c r="AA14" i="12"/>
  <c r="Q16" i="12"/>
  <c r="V9" i="12"/>
  <c r="AF9" i="12"/>
  <c r="V11" i="12"/>
  <c r="AF11" i="12"/>
  <c r="V13" i="12"/>
  <c r="AF13" i="12"/>
  <c r="AE30" i="12"/>
  <c r="AA11" i="12"/>
  <c r="P33" i="12"/>
  <c r="AA13" i="12"/>
  <c r="AF10" i="12"/>
  <c r="P26" i="12"/>
  <c r="Q10" i="12"/>
  <c r="AF12" i="12"/>
  <c r="V16" i="12"/>
  <c r="AF16" i="12"/>
  <c r="AE33" i="12"/>
  <c r="D10" i="12"/>
  <c r="X29" i="12"/>
  <c r="AA9" i="12"/>
  <c r="N28" i="12"/>
  <c r="AC30" i="12"/>
  <c r="U33" i="12"/>
  <c r="V10" i="12"/>
  <c r="Q11" i="12"/>
  <c r="V12" i="12"/>
  <c r="Q13" i="12"/>
  <c r="AA16" i="12"/>
  <c r="X27" i="12"/>
  <c r="AE28" i="12"/>
  <c r="U28" i="12"/>
  <c r="P30" i="12"/>
  <c r="N33" i="12"/>
  <c r="AC28" i="12"/>
  <c r="U30" i="12"/>
  <c r="AA10" i="12"/>
  <c r="AA12" i="12"/>
  <c r="P28" i="12"/>
  <c r="N30" i="12"/>
  <c r="AC33" i="12"/>
  <c r="AC29" i="12"/>
  <c r="P29" i="12"/>
  <c r="U29" i="12"/>
  <c r="N29" i="12"/>
  <c r="Z29" i="12"/>
  <c r="S29" i="12"/>
  <c r="AE29" i="12"/>
  <c r="AC27" i="12"/>
  <c r="P27" i="12"/>
  <c r="S27" i="12"/>
  <c r="U27" i="12"/>
  <c r="N27" i="12"/>
  <c r="Z27" i="12"/>
  <c r="AE27" i="12"/>
  <c r="X26" i="12"/>
  <c r="AE26" i="12"/>
  <c r="AF26" i="12" s="1"/>
  <c r="S26" i="12"/>
  <c r="Z26" i="12"/>
  <c r="X28" i="12"/>
  <c r="X30" i="12"/>
  <c r="X33" i="12"/>
  <c r="N26" i="12"/>
  <c r="U26" i="12"/>
  <c r="S28" i="12"/>
  <c r="Z28" i="12"/>
  <c r="S30" i="12"/>
  <c r="Z30" i="12"/>
  <c r="S33" i="12"/>
  <c r="Z33" i="12"/>
  <c r="AA27" i="12" l="1"/>
  <c r="Q33" i="12"/>
  <c r="AA31" i="12"/>
  <c r="AA26" i="12"/>
  <c r="AF31" i="12"/>
  <c r="Q30" i="12"/>
  <c r="V29" i="12"/>
  <c r="V31" i="12"/>
  <c r="D27" i="12"/>
  <c r="D11" i="12"/>
  <c r="D12" i="12" s="1"/>
  <c r="D13" i="12" s="1"/>
  <c r="AF30" i="12"/>
  <c r="AF29" i="12"/>
  <c r="Q27" i="12"/>
  <c r="AF27" i="12"/>
  <c r="AF33" i="12"/>
  <c r="Q26" i="12"/>
  <c r="V27" i="12"/>
  <c r="AA29" i="12"/>
  <c r="V28" i="12"/>
  <c r="Q29" i="12"/>
  <c r="AF28" i="12"/>
  <c r="Q28" i="12"/>
  <c r="V33" i="12"/>
  <c r="V30" i="12"/>
  <c r="V26" i="12"/>
  <c r="AA33" i="12"/>
  <c r="AA30" i="12"/>
  <c r="AA28" i="12"/>
  <c r="D14" i="12" l="1"/>
  <c r="D31" i="12" s="1"/>
  <c r="D28" i="12"/>
  <c r="L47" i="11" l="1"/>
  <c r="K47" i="11"/>
  <c r="I47" i="11"/>
  <c r="H47" i="11"/>
  <c r="F47" i="11"/>
  <c r="C47" i="11"/>
  <c r="Z15" i="11"/>
  <c r="X15" i="11"/>
  <c r="U15" i="11"/>
  <c r="S15" i="11"/>
  <c r="P15" i="11"/>
  <c r="N15" i="11"/>
  <c r="AA15" i="11" l="1"/>
  <c r="N47" i="11"/>
  <c r="D29" i="12"/>
  <c r="V15" i="11"/>
  <c r="X47" i="11"/>
  <c r="S47" i="11"/>
  <c r="Z47" i="11"/>
  <c r="U47" i="11"/>
  <c r="P47" i="11"/>
  <c r="Q15" i="11"/>
  <c r="AE14" i="1"/>
  <c r="X14" i="1"/>
  <c r="L29" i="1"/>
  <c r="I29" i="1"/>
  <c r="H29" i="1"/>
  <c r="F29" i="1"/>
  <c r="D29" i="1"/>
  <c r="C29" i="1"/>
  <c r="Q47" i="11" l="1"/>
  <c r="V47" i="11"/>
  <c r="AA47" i="11"/>
  <c r="N14" i="1"/>
  <c r="U14" i="1"/>
  <c r="K29" i="1"/>
  <c r="AE29" i="1" s="1"/>
  <c r="P14" i="1"/>
  <c r="AC14" i="1"/>
  <c r="AF14" i="1" s="1"/>
  <c r="S14" i="1"/>
  <c r="Z14" i="1"/>
  <c r="AA14" i="1" s="1"/>
  <c r="Z19" i="11"/>
  <c r="X19" i="11"/>
  <c r="U19" i="11"/>
  <c r="S19" i="11"/>
  <c r="P19" i="11"/>
  <c r="N19" i="11"/>
  <c r="Z17" i="11"/>
  <c r="X17" i="11"/>
  <c r="U17" i="11"/>
  <c r="S17" i="11"/>
  <c r="P17" i="11"/>
  <c r="N17" i="11"/>
  <c r="Z12" i="11"/>
  <c r="X12" i="11"/>
  <c r="U12" i="11"/>
  <c r="S12" i="11"/>
  <c r="P12" i="11"/>
  <c r="N12" i="11"/>
  <c r="L51" i="11"/>
  <c r="K51" i="11"/>
  <c r="I51" i="11"/>
  <c r="H51" i="11"/>
  <c r="F51" i="11"/>
  <c r="C51" i="11"/>
  <c r="L49" i="11"/>
  <c r="K49" i="11"/>
  <c r="I49" i="11"/>
  <c r="H49" i="11"/>
  <c r="F49" i="11"/>
  <c r="C49" i="11"/>
  <c r="L44" i="11"/>
  <c r="K44" i="11"/>
  <c r="I44" i="11"/>
  <c r="H44" i="11"/>
  <c r="F44" i="11"/>
  <c r="C44" i="11"/>
  <c r="AA17" i="11" l="1"/>
  <c r="V19" i="11"/>
  <c r="Q19" i="11"/>
  <c r="X44" i="11"/>
  <c r="N29" i="1"/>
  <c r="Q14" i="1"/>
  <c r="P49" i="11"/>
  <c r="D30" i="12"/>
  <c r="D32" i="12"/>
  <c r="X29" i="1"/>
  <c r="Z29" i="1"/>
  <c r="AC29" i="1"/>
  <c r="AF29" i="1" s="1"/>
  <c r="P29" i="1"/>
  <c r="S29" i="1"/>
  <c r="U29" i="1"/>
  <c r="V17" i="11"/>
  <c r="P51" i="11"/>
  <c r="Z51" i="11"/>
  <c r="N51" i="11"/>
  <c r="Q29" i="1"/>
  <c r="V14" i="1"/>
  <c r="U51" i="11"/>
  <c r="AA19" i="11"/>
  <c r="Q17" i="11"/>
  <c r="V12" i="11"/>
  <c r="Q12" i="11"/>
  <c r="AA12" i="11"/>
  <c r="X51" i="11"/>
  <c r="S51" i="11"/>
  <c r="Z49" i="11"/>
  <c r="X49" i="11"/>
  <c r="S49" i="11"/>
  <c r="N49" i="11"/>
  <c r="U49" i="11"/>
  <c r="S44" i="11"/>
  <c r="Z44" i="11"/>
  <c r="N44" i="11"/>
  <c r="U44" i="11"/>
  <c r="P44" i="11"/>
  <c r="D10" i="11"/>
  <c r="L63" i="11"/>
  <c r="K63" i="11"/>
  <c r="I63" i="11"/>
  <c r="H63" i="11"/>
  <c r="F63" i="11"/>
  <c r="C63" i="11"/>
  <c r="L62" i="11"/>
  <c r="K62" i="11"/>
  <c r="I62" i="11"/>
  <c r="H62" i="11"/>
  <c r="F62" i="11"/>
  <c r="C62" i="11"/>
  <c r="L61" i="11"/>
  <c r="K61" i="11"/>
  <c r="I61" i="11"/>
  <c r="H61" i="11"/>
  <c r="F61" i="11"/>
  <c r="C61" i="11"/>
  <c r="L60" i="11"/>
  <c r="K60" i="11"/>
  <c r="I60" i="11"/>
  <c r="H60" i="11"/>
  <c r="F60" i="11"/>
  <c r="C60" i="11"/>
  <c r="L59" i="11"/>
  <c r="K59" i="11"/>
  <c r="I59" i="11"/>
  <c r="H59" i="11"/>
  <c r="F59" i="11"/>
  <c r="C59" i="11"/>
  <c r="L58" i="11"/>
  <c r="K58" i="11"/>
  <c r="I58" i="11"/>
  <c r="H58" i="11"/>
  <c r="F58" i="11"/>
  <c r="C58" i="11"/>
  <c r="L57" i="11"/>
  <c r="K57" i="11"/>
  <c r="I57" i="11"/>
  <c r="H57" i="11"/>
  <c r="F57" i="11"/>
  <c r="C57" i="11"/>
  <c r="L56" i="11"/>
  <c r="K56" i="11"/>
  <c r="I56" i="11"/>
  <c r="H56" i="11"/>
  <c r="F56" i="11"/>
  <c r="C56" i="11"/>
  <c r="L54" i="11"/>
  <c r="K54" i="11"/>
  <c r="I54" i="11"/>
  <c r="H54" i="11"/>
  <c r="F54" i="11"/>
  <c r="C54" i="11"/>
  <c r="L52" i="11"/>
  <c r="K52" i="11"/>
  <c r="I52" i="11"/>
  <c r="H52" i="11"/>
  <c r="F52" i="11"/>
  <c r="C52" i="11"/>
  <c r="L50" i="11"/>
  <c r="K50" i="11"/>
  <c r="I50" i="11"/>
  <c r="H50" i="11"/>
  <c r="F50" i="11"/>
  <c r="C50" i="11"/>
  <c r="L48" i="11"/>
  <c r="K48" i="11"/>
  <c r="I48" i="11"/>
  <c r="H48" i="11"/>
  <c r="F48" i="11"/>
  <c r="C48" i="11"/>
  <c r="L46" i="11"/>
  <c r="K46" i="11"/>
  <c r="I46" i="11"/>
  <c r="H46" i="11"/>
  <c r="F46" i="11"/>
  <c r="C46" i="11"/>
  <c r="L42" i="11"/>
  <c r="K42" i="11"/>
  <c r="I42" i="11"/>
  <c r="H42" i="11"/>
  <c r="F42" i="11"/>
  <c r="C42" i="11"/>
  <c r="L41" i="11"/>
  <c r="K41" i="11"/>
  <c r="I41" i="11"/>
  <c r="H41" i="11"/>
  <c r="F41" i="11"/>
  <c r="D41" i="11"/>
  <c r="C41" i="11"/>
  <c r="Z31" i="11"/>
  <c r="X31" i="11"/>
  <c r="U31" i="11"/>
  <c r="S31" i="11"/>
  <c r="P31" i="11"/>
  <c r="N31" i="11"/>
  <c r="Z30" i="11"/>
  <c r="X30" i="11"/>
  <c r="U30" i="11"/>
  <c r="S30" i="11"/>
  <c r="P30" i="11"/>
  <c r="N30" i="11"/>
  <c r="Z29" i="11"/>
  <c r="X29" i="11"/>
  <c r="U29" i="11"/>
  <c r="S29" i="11"/>
  <c r="P29" i="11"/>
  <c r="N29" i="11"/>
  <c r="Z28" i="11"/>
  <c r="X28" i="11"/>
  <c r="U28" i="11"/>
  <c r="S28" i="11"/>
  <c r="P28" i="11"/>
  <c r="N28" i="11"/>
  <c r="Z27" i="11"/>
  <c r="X27" i="11"/>
  <c r="U27" i="11"/>
  <c r="S27" i="11"/>
  <c r="P27" i="11"/>
  <c r="N27" i="11"/>
  <c r="Z26" i="11"/>
  <c r="X26" i="11"/>
  <c r="U26" i="11"/>
  <c r="S26" i="11"/>
  <c r="P26" i="11"/>
  <c r="N26" i="11"/>
  <c r="Z25" i="11"/>
  <c r="X25" i="11"/>
  <c r="U25" i="11"/>
  <c r="S25" i="11"/>
  <c r="P25" i="11"/>
  <c r="N25" i="11"/>
  <c r="Z24" i="11"/>
  <c r="X24" i="11"/>
  <c r="U24" i="11"/>
  <c r="S24" i="11"/>
  <c r="P24" i="11"/>
  <c r="N24" i="11"/>
  <c r="Z22" i="11"/>
  <c r="X22" i="11"/>
  <c r="U22" i="11"/>
  <c r="S22" i="11"/>
  <c r="P22" i="11"/>
  <c r="N22" i="11"/>
  <c r="Z20" i="11"/>
  <c r="X20" i="11"/>
  <c r="U20" i="11"/>
  <c r="S20" i="11"/>
  <c r="P20" i="11"/>
  <c r="N20" i="11"/>
  <c r="Z18" i="11"/>
  <c r="X18" i="11"/>
  <c r="U18" i="11"/>
  <c r="S18" i="11"/>
  <c r="P18" i="11"/>
  <c r="N18" i="11"/>
  <c r="Z16" i="11"/>
  <c r="X16" i="11"/>
  <c r="U16" i="11"/>
  <c r="S16" i="11"/>
  <c r="P16" i="11"/>
  <c r="N16" i="11"/>
  <c r="X14" i="11"/>
  <c r="U10" i="11"/>
  <c r="P10" i="11"/>
  <c r="N10" i="11"/>
  <c r="Z10" i="11"/>
  <c r="Z9" i="11"/>
  <c r="X9" i="11"/>
  <c r="U9" i="11"/>
  <c r="S9" i="11"/>
  <c r="P9" i="11"/>
  <c r="N9" i="11"/>
  <c r="D10" i="10"/>
  <c r="D29" i="10" s="1"/>
  <c r="N13" i="10"/>
  <c r="P13" i="10"/>
  <c r="S13" i="10"/>
  <c r="U13" i="10"/>
  <c r="X13" i="10"/>
  <c r="Z13" i="10"/>
  <c r="AC13" i="10"/>
  <c r="AE13" i="10"/>
  <c r="AH13" i="10"/>
  <c r="AJ13" i="10"/>
  <c r="L37" i="10"/>
  <c r="K37" i="10"/>
  <c r="I37" i="10"/>
  <c r="H37" i="10"/>
  <c r="F37" i="10"/>
  <c r="C37" i="10"/>
  <c r="L32" i="10"/>
  <c r="K32" i="10"/>
  <c r="I32" i="10"/>
  <c r="H32" i="10"/>
  <c r="F32" i="10"/>
  <c r="C32" i="10"/>
  <c r="L31" i="10"/>
  <c r="K31" i="10"/>
  <c r="I31" i="10"/>
  <c r="H31" i="10"/>
  <c r="F31" i="10"/>
  <c r="C31" i="10"/>
  <c r="L30" i="10"/>
  <c r="K30" i="10"/>
  <c r="I30" i="10"/>
  <c r="H30" i="10"/>
  <c r="F30" i="10"/>
  <c r="C30" i="10"/>
  <c r="L29" i="10"/>
  <c r="K29" i="10"/>
  <c r="I29" i="10"/>
  <c r="H29" i="10"/>
  <c r="F29" i="10"/>
  <c r="C29" i="10"/>
  <c r="L28" i="10"/>
  <c r="K28" i="10"/>
  <c r="I28" i="10"/>
  <c r="H28" i="10"/>
  <c r="F28" i="10"/>
  <c r="D28" i="10"/>
  <c r="C28" i="10"/>
  <c r="AJ18" i="10"/>
  <c r="AH18" i="10"/>
  <c r="AE18" i="10"/>
  <c r="AC18" i="10"/>
  <c r="Z18" i="10"/>
  <c r="X18" i="10"/>
  <c r="U18" i="10"/>
  <c r="S18" i="10"/>
  <c r="P18" i="10"/>
  <c r="N18" i="10"/>
  <c r="AJ12" i="10"/>
  <c r="AH12" i="10"/>
  <c r="AE12" i="10"/>
  <c r="AC12" i="10"/>
  <c r="Z12" i="10"/>
  <c r="X12" i="10"/>
  <c r="U12" i="10"/>
  <c r="S12" i="10"/>
  <c r="P12" i="10"/>
  <c r="N12" i="10"/>
  <c r="AJ11" i="10"/>
  <c r="AH11" i="10"/>
  <c r="AE11" i="10"/>
  <c r="AC11" i="10"/>
  <c r="Z11" i="10"/>
  <c r="X11" i="10"/>
  <c r="U11" i="10"/>
  <c r="S11" i="10"/>
  <c r="P11" i="10"/>
  <c r="N11" i="10"/>
  <c r="AJ10" i="10"/>
  <c r="AH10" i="10"/>
  <c r="AE10" i="10"/>
  <c r="AC10" i="10"/>
  <c r="Z10" i="10"/>
  <c r="X10" i="10"/>
  <c r="U10" i="10"/>
  <c r="S10" i="10"/>
  <c r="P10" i="10"/>
  <c r="N10" i="10"/>
  <c r="AJ9" i="10"/>
  <c r="AH9" i="10"/>
  <c r="AE9" i="10"/>
  <c r="AC9" i="10"/>
  <c r="Z9" i="10"/>
  <c r="X9" i="10"/>
  <c r="U9" i="10"/>
  <c r="S9" i="10"/>
  <c r="P9" i="10"/>
  <c r="N9" i="10"/>
  <c r="N60" i="11" l="1"/>
  <c r="N62" i="11"/>
  <c r="AA44" i="11"/>
  <c r="D42" i="11"/>
  <c r="D11" i="11"/>
  <c r="D43" i="11" s="1"/>
  <c r="N59" i="11"/>
  <c r="D14" i="11"/>
  <c r="D15" i="11" s="1"/>
  <c r="D47" i="11" s="1"/>
  <c r="D12" i="11"/>
  <c r="D44" i="11" s="1"/>
  <c r="AA49" i="11"/>
  <c r="Q49" i="11"/>
  <c r="U29" i="10"/>
  <c r="U31" i="10"/>
  <c r="D11" i="10"/>
  <c r="P30" i="10"/>
  <c r="U32" i="10"/>
  <c r="Q13" i="10"/>
  <c r="AA29" i="1"/>
  <c r="V29" i="1"/>
  <c r="P61" i="11"/>
  <c r="N61" i="11"/>
  <c r="P63" i="11"/>
  <c r="N63" i="11"/>
  <c r="Q63" i="11" s="1"/>
  <c r="V51" i="11"/>
  <c r="P29" i="10"/>
  <c r="U30" i="10"/>
  <c r="P32" i="10"/>
  <c r="AA51" i="11"/>
  <c r="Q51" i="11"/>
  <c r="V16" i="11"/>
  <c r="V18" i="11"/>
  <c r="V22" i="11"/>
  <c r="Q30" i="11"/>
  <c r="X42" i="11"/>
  <c r="X57" i="11"/>
  <c r="Q44" i="11"/>
  <c r="V49" i="11"/>
  <c r="V44" i="11"/>
  <c r="P58" i="11"/>
  <c r="AA18" i="11"/>
  <c r="V20" i="11"/>
  <c r="V27" i="11"/>
  <c r="P50" i="11"/>
  <c r="Q9" i="11"/>
  <c r="AA22" i="11"/>
  <c r="V24" i="11"/>
  <c r="V26" i="11"/>
  <c r="Q27" i="11"/>
  <c r="AA27" i="11"/>
  <c r="P52" i="11"/>
  <c r="V31" i="11"/>
  <c r="P57" i="11"/>
  <c r="Q20" i="11"/>
  <c r="AA20" i="11"/>
  <c r="AA25" i="11"/>
  <c r="AA29" i="11"/>
  <c r="V30" i="11"/>
  <c r="AA31" i="11"/>
  <c r="X48" i="11"/>
  <c r="Q10" i="11"/>
  <c r="Q16" i="11"/>
  <c r="AA16" i="11"/>
  <c r="Q18" i="11"/>
  <c r="AA24" i="11"/>
  <c r="V25" i="11"/>
  <c r="Q26" i="11"/>
  <c r="AA26" i="11"/>
  <c r="Q28" i="11"/>
  <c r="AA28" i="11"/>
  <c r="V29" i="11"/>
  <c r="P46" i="11"/>
  <c r="X54" i="11"/>
  <c r="P62" i="11"/>
  <c r="AA9" i="11"/>
  <c r="P14" i="11"/>
  <c r="Q31" i="11"/>
  <c r="P42" i="11"/>
  <c r="P48" i="11"/>
  <c r="X50" i="11"/>
  <c r="Q22" i="11"/>
  <c r="X10" i="11"/>
  <c r="AA10" i="11" s="1"/>
  <c r="Q24" i="11"/>
  <c r="Q25" i="11"/>
  <c r="V28" i="11"/>
  <c r="Q29" i="11"/>
  <c r="AA30" i="11"/>
  <c r="U41" i="11"/>
  <c r="N41" i="11"/>
  <c r="Z41" i="11"/>
  <c r="S41" i="11"/>
  <c r="U56" i="11"/>
  <c r="N56" i="11"/>
  <c r="Z56" i="11"/>
  <c r="S56" i="11"/>
  <c r="U60" i="11"/>
  <c r="Z60" i="11"/>
  <c r="S60" i="11"/>
  <c r="X46" i="11"/>
  <c r="U59" i="11"/>
  <c r="Z59" i="11"/>
  <c r="S59" i="11"/>
  <c r="P41" i="11"/>
  <c r="U42" i="11"/>
  <c r="N42" i="11"/>
  <c r="Z42" i="11"/>
  <c r="S42" i="11"/>
  <c r="U48" i="11"/>
  <c r="N48" i="11"/>
  <c r="Z48" i="11"/>
  <c r="S48" i="11"/>
  <c r="U52" i="11"/>
  <c r="N52" i="11"/>
  <c r="Z52" i="11"/>
  <c r="S52" i="11"/>
  <c r="P56" i="11"/>
  <c r="U58" i="11"/>
  <c r="N58" i="11"/>
  <c r="Z58" i="11"/>
  <c r="S58" i="11"/>
  <c r="X59" i="11"/>
  <c r="P60" i="11"/>
  <c r="U46" i="11"/>
  <c r="N46" i="11"/>
  <c r="Z46" i="11"/>
  <c r="S46" i="11"/>
  <c r="X60" i="11"/>
  <c r="X41" i="11"/>
  <c r="U54" i="11"/>
  <c r="N54" i="11"/>
  <c r="Z54" i="11"/>
  <c r="S54" i="11"/>
  <c r="X56" i="11"/>
  <c r="V9" i="11"/>
  <c r="U50" i="11"/>
  <c r="N50" i="11"/>
  <c r="Z50" i="11"/>
  <c r="S50" i="11"/>
  <c r="X52" i="11"/>
  <c r="P54" i="11"/>
  <c r="U57" i="11"/>
  <c r="N57" i="11"/>
  <c r="Z57" i="11"/>
  <c r="S57" i="11"/>
  <c r="X58" i="11"/>
  <c r="P59" i="11"/>
  <c r="X61" i="11"/>
  <c r="X62" i="11"/>
  <c r="X63" i="11"/>
  <c r="S14" i="11"/>
  <c r="Z14" i="11"/>
  <c r="AA14" i="11" s="1"/>
  <c r="S61" i="11"/>
  <c r="Z61" i="11"/>
  <c r="S62" i="11"/>
  <c r="Z62" i="11"/>
  <c r="S63" i="11"/>
  <c r="Z63" i="11"/>
  <c r="AA63" i="11" s="1"/>
  <c r="S10" i="11"/>
  <c r="V10" i="11" s="1"/>
  <c r="N14" i="11"/>
  <c r="U14" i="11"/>
  <c r="U61" i="11"/>
  <c r="U62" i="11"/>
  <c r="U63" i="11"/>
  <c r="P31" i="10"/>
  <c r="AK13" i="10"/>
  <c r="AF13" i="10"/>
  <c r="V13" i="10"/>
  <c r="AA13" i="10"/>
  <c r="Q10" i="10"/>
  <c r="Z29" i="10"/>
  <c r="V9" i="10"/>
  <c r="AF9" i="10"/>
  <c r="V10" i="10"/>
  <c r="Q18" i="10"/>
  <c r="AE28" i="10"/>
  <c r="X37" i="10"/>
  <c r="Z32" i="10"/>
  <c r="AK11" i="10"/>
  <c r="X28" i="10"/>
  <c r="AF11" i="10"/>
  <c r="Q12" i="10"/>
  <c r="Z30" i="10"/>
  <c r="AC31" i="10"/>
  <c r="AE37" i="10"/>
  <c r="AK9" i="10"/>
  <c r="AK10" i="10"/>
  <c r="Q11" i="10"/>
  <c r="AA11" i="10"/>
  <c r="V12" i="10"/>
  <c r="AF12" i="10"/>
  <c r="V18" i="10"/>
  <c r="N28" i="10"/>
  <c r="AC29" i="10"/>
  <c r="AC32" i="10"/>
  <c r="Z31" i="10"/>
  <c r="AF10" i="10"/>
  <c r="AC30" i="10"/>
  <c r="S32" i="10"/>
  <c r="AK12" i="10"/>
  <c r="Q9" i="10"/>
  <c r="AA9" i="10"/>
  <c r="AA10" i="10"/>
  <c r="V11" i="10"/>
  <c r="AA18" i="10"/>
  <c r="AK18" i="10"/>
  <c r="N37" i="10"/>
  <c r="Z28" i="10"/>
  <c r="S28" i="10"/>
  <c r="AC28" i="10"/>
  <c r="P28" i="10"/>
  <c r="U28" i="10"/>
  <c r="AA12" i="10"/>
  <c r="AF18" i="10"/>
  <c r="AE29" i="10"/>
  <c r="X29" i="10"/>
  <c r="S29" i="10"/>
  <c r="N29" i="10"/>
  <c r="AE30" i="10"/>
  <c r="X30" i="10"/>
  <c r="S30" i="10"/>
  <c r="N30" i="10"/>
  <c r="AE31" i="10"/>
  <c r="X31" i="10"/>
  <c r="S31" i="10"/>
  <c r="N31" i="10"/>
  <c r="AC37" i="10"/>
  <c r="P37" i="10"/>
  <c r="Z37" i="10"/>
  <c r="S37" i="10"/>
  <c r="U37" i="10"/>
  <c r="X32" i="10"/>
  <c r="AE32" i="10"/>
  <c r="N32" i="10"/>
  <c r="X15" i="1"/>
  <c r="AE13" i="1"/>
  <c r="L30" i="1"/>
  <c r="I30" i="1"/>
  <c r="H30" i="1"/>
  <c r="F30" i="1"/>
  <c r="D30" i="1"/>
  <c r="C30" i="1"/>
  <c r="L28" i="1"/>
  <c r="K28" i="1"/>
  <c r="P28" i="1" s="1"/>
  <c r="I28" i="1"/>
  <c r="H28" i="1"/>
  <c r="F28" i="1"/>
  <c r="D28" i="1"/>
  <c r="C28" i="1"/>
  <c r="AE15" i="1"/>
  <c r="AC13" i="1"/>
  <c r="D16" i="11" l="1"/>
  <c r="D17" i="11" s="1"/>
  <c r="AA42" i="11"/>
  <c r="Q52" i="11"/>
  <c r="Q61" i="11"/>
  <c r="D46" i="11"/>
  <c r="D33" i="12"/>
  <c r="V32" i="10"/>
  <c r="V31" i="10"/>
  <c r="V29" i="10"/>
  <c r="Q29" i="10"/>
  <c r="Q30" i="10"/>
  <c r="D30" i="10"/>
  <c r="D12" i="10"/>
  <c r="Q32" i="10"/>
  <c r="Q31" i="10"/>
  <c r="V30" i="10"/>
  <c r="AA37" i="10"/>
  <c r="AA57" i="11"/>
  <c r="AA60" i="11"/>
  <c r="Q58" i="11"/>
  <c r="AA41" i="11"/>
  <c r="Q62" i="11"/>
  <c r="Q50" i="11"/>
  <c r="Q46" i="11"/>
  <c r="V52" i="11"/>
  <c r="AA50" i="11"/>
  <c r="AA52" i="11"/>
  <c r="V54" i="11"/>
  <c r="V56" i="11"/>
  <c r="V50" i="11"/>
  <c r="AA54" i="11"/>
  <c r="V42" i="11"/>
  <c r="Q41" i="11"/>
  <c r="AA48" i="11"/>
  <c r="AA46" i="11"/>
  <c r="Q42" i="11"/>
  <c r="V57" i="11"/>
  <c r="V58" i="11"/>
  <c r="Q14" i="11"/>
  <c r="AA61" i="11"/>
  <c r="V46" i="11"/>
  <c r="V60" i="11"/>
  <c r="D48" i="11"/>
  <c r="Q57" i="11"/>
  <c r="AA56" i="11"/>
  <c r="V59" i="11"/>
  <c r="V48" i="11"/>
  <c r="Q59" i="11"/>
  <c r="Q56" i="11"/>
  <c r="Q54" i="11"/>
  <c r="AA58" i="11"/>
  <c r="AA59" i="11"/>
  <c r="Q60" i="11"/>
  <c r="V41" i="11"/>
  <c r="AA62" i="11"/>
  <c r="Q48" i="11"/>
  <c r="V62" i="11"/>
  <c r="V63" i="11"/>
  <c r="V61" i="11"/>
  <c r="V14" i="11"/>
  <c r="Q28" i="10"/>
  <c r="AF28" i="10"/>
  <c r="AF30" i="10"/>
  <c r="AA32" i="10"/>
  <c r="AA29" i="10"/>
  <c r="AF31" i="10"/>
  <c r="AA28" i="10"/>
  <c r="AF37" i="10"/>
  <c r="AF32" i="10"/>
  <c r="AA31" i="10"/>
  <c r="V28" i="10"/>
  <c r="AA30" i="10"/>
  <c r="AF29" i="10"/>
  <c r="V37" i="10"/>
  <c r="Q37" i="10"/>
  <c r="K30" i="1"/>
  <c r="AE30" i="1" s="1"/>
  <c r="U28" i="1"/>
  <c r="AC28" i="1"/>
  <c r="X13" i="1"/>
  <c r="N28" i="1"/>
  <c r="Q28" i="1" s="1"/>
  <c r="X28" i="1"/>
  <c r="AE28" i="1"/>
  <c r="S28" i="1"/>
  <c r="Z28" i="1"/>
  <c r="N15" i="1"/>
  <c r="U15" i="1"/>
  <c r="P15" i="1"/>
  <c r="AC15" i="1"/>
  <c r="AF15" i="1" s="1"/>
  <c r="S15" i="1"/>
  <c r="Z15" i="1"/>
  <c r="AA15" i="1" s="1"/>
  <c r="S13" i="1"/>
  <c r="Z13" i="1"/>
  <c r="AF13" i="1"/>
  <c r="N13" i="1"/>
  <c r="U13" i="1"/>
  <c r="P13" i="1"/>
  <c r="D49" i="11" l="1"/>
  <c r="D18" i="11"/>
  <c r="D13" i="10"/>
  <c r="D14" i="10" s="1"/>
  <c r="D31" i="10"/>
  <c r="V15" i="1"/>
  <c r="Q15" i="1"/>
  <c r="S30" i="1"/>
  <c r="AF28" i="1"/>
  <c r="Q13" i="1"/>
  <c r="AA13" i="1"/>
  <c r="D19" i="11"/>
  <c r="N30" i="1"/>
  <c r="AC30" i="1"/>
  <c r="AF30" i="1" s="1"/>
  <c r="U30" i="1"/>
  <c r="P30" i="1"/>
  <c r="X30" i="1"/>
  <c r="Z30" i="1"/>
  <c r="V13" i="1"/>
  <c r="V28" i="1"/>
  <c r="AA28" i="1"/>
  <c r="K24" i="6"/>
  <c r="L24" i="6"/>
  <c r="K25" i="6"/>
  <c r="L25" i="6"/>
  <c r="K26" i="6"/>
  <c r="L26" i="6"/>
  <c r="K27" i="6"/>
  <c r="L27" i="6"/>
  <c r="K28" i="6"/>
  <c r="L28" i="6"/>
  <c r="K29" i="6"/>
  <c r="L29" i="6"/>
  <c r="H24" i="6"/>
  <c r="I24" i="6"/>
  <c r="H25" i="6"/>
  <c r="I25" i="6"/>
  <c r="H26" i="6"/>
  <c r="I26" i="6"/>
  <c r="H27" i="6"/>
  <c r="I27" i="6"/>
  <c r="H28" i="6"/>
  <c r="I28" i="6"/>
  <c r="H29" i="6"/>
  <c r="I29" i="6"/>
  <c r="C26" i="6"/>
  <c r="D26" i="6"/>
  <c r="F26" i="6"/>
  <c r="C27" i="6"/>
  <c r="D27" i="6"/>
  <c r="F27" i="6"/>
  <c r="C28" i="6"/>
  <c r="D28" i="6"/>
  <c r="F28" i="6"/>
  <c r="C29" i="6"/>
  <c r="D29" i="6"/>
  <c r="F29" i="6"/>
  <c r="C24" i="6"/>
  <c r="D24" i="6"/>
  <c r="F24" i="6"/>
  <c r="C25" i="6"/>
  <c r="D25" i="6"/>
  <c r="F25" i="6"/>
  <c r="AJ14" i="6"/>
  <c r="AH14" i="6"/>
  <c r="AJ13" i="6"/>
  <c r="AH13" i="6"/>
  <c r="AJ12" i="6"/>
  <c r="AH12" i="6"/>
  <c r="AJ11" i="6"/>
  <c r="AH11" i="6"/>
  <c r="AJ10" i="6"/>
  <c r="AH10" i="6"/>
  <c r="AJ9" i="6"/>
  <c r="AH9" i="6"/>
  <c r="AE13" i="6"/>
  <c r="AC13" i="6"/>
  <c r="Z13" i="6"/>
  <c r="X13" i="6"/>
  <c r="U13" i="6"/>
  <c r="S13" i="6"/>
  <c r="P13" i="6"/>
  <c r="N13" i="6"/>
  <c r="AE12" i="6"/>
  <c r="AC12" i="6"/>
  <c r="Z12" i="6"/>
  <c r="X12" i="6"/>
  <c r="U12" i="6"/>
  <c r="S12" i="6"/>
  <c r="P12" i="6"/>
  <c r="N12" i="6"/>
  <c r="AE11" i="6"/>
  <c r="AC11" i="6"/>
  <c r="Z11" i="6"/>
  <c r="X11" i="6"/>
  <c r="U11" i="6"/>
  <c r="S11" i="6"/>
  <c r="P11" i="6"/>
  <c r="N11" i="6"/>
  <c r="AE10" i="6"/>
  <c r="AC10" i="6"/>
  <c r="Z10" i="6"/>
  <c r="X10" i="6"/>
  <c r="U10" i="6"/>
  <c r="S10" i="6"/>
  <c r="P10" i="6"/>
  <c r="N10" i="6"/>
  <c r="AE9" i="6"/>
  <c r="AC9" i="6"/>
  <c r="Z9" i="6"/>
  <c r="X9" i="6"/>
  <c r="U9" i="6"/>
  <c r="S9" i="6"/>
  <c r="P9" i="6"/>
  <c r="N9" i="6"/>
  <c r="Q30" i="1" l="1"/>
  <c r="D15" i="10"/>
  <c r="D33" i="10"/>
  <c r="AA30" i="1"/>
  <c r="D51" i="11"/>
  <c r="D21" i="11"/>
  <c r="D32" i="10"/>
  <c r="V30" i="1"/>
  <c r="AC29" i="6"/>
  <c r="Z28" i="6"/>
  <c r="Z27" i="6"/>
  <c r="Z26" i="6"/>
  <c r="Q10" i="6"/>
  <c r="Q11" i="6"/>
  <c r="AC26" i="6"/>
  <c r="N27" i="6"/>
  <c r="AC27" i="6"/>
  <c r="N28" i="6"/>
  <c r="AC28" i="6"/>
  <c r="N29" i="6"/>
  <c r="AE29" i="6"/>
  <c r="AA10" i="6"/>
  <c r="AA11" i="6"/>
  <c r="AA13" i="6"/>
  <c r="AK10" i="6"/>
  <c r="S26" i="6"/>
  <c r="AE26" i="6"/>
  <c r="S27" i="6"/>
  <c r="AE27" i="6"/>
  <c r="S28" i="6"/>
  <c r="AE28" i="6"/>
  <c r="P29" i="6"/>
  <c r="X29" i="6"/>
  <c r="X26" i="6"/>
  <c r="X27" i="6"/>
  <c r="X28" i="6"/>
  <c r="S29" i="6"/>
  <c r="Z29" i="6"/>
  <c r="V10" i="6"/>
  <c r="AF10" i="6"/>
  <c r="V11" i="6"/>
  <c r="V12" i="6"/>
  <c r="AF12" i="6"/>
  <c r="AF13" i="6"/>
  <c r="AK13" i="6"/>
  <c r="N26" i="6"/>
  <c r="U29" i="6"/>
  <c r="D20" i="11"/>
  <c r="D50" i="11"/>
  <c r="V13" i="6"/>
  <c r="AK12" i="6"/>
  <c r="AK9" i="6"/>
  <c r="AK11" i="6"/>
  <c r="AK14" i="6"/>
  <c r="Q13" i="6"/>
  <c r="Q12" i="6"/>
  <c r="AA12" i="6"/>
  <c r="AF11" i="6"/>
  <c r="AA9" i="6"/>
  <c r="V9" i="6"/>
  <c r="AF9" i="6"/>
  <c r="Q9" i="6"/>
  <c r="L28" i="5"/>
  <c r="K28" i="5"/>
  <c r="I28" i="5"/>
  <c r="H28" i="5"/>
  <c r="F28" i="5"/>
  <c r="D28" i="5"/>
  <c r="C28" i="5"/>
  <c r="L27" i="5"/>
  <c r="K27" i="5"/>
  <c r="I27" i="5"/>
  <c r="H27" i="5"/>
  <c r="F27" i="5"/>
  <c r="D27" i="5"/>
  <c r="C27" i="5"/>
  <c r="L26" i="5"/>
  <c r="K26" i="5"/>
  <c r="I26" i="5"/>
  <c r="H26" i="5"/>
  <c r="F26" i="5"/>
  <c r="D26" i="5"/>
  <c r="C26" i="5"/>
  <c r="L25" i="5"/>
  <c r="K25" i="5"/>
  <c r="I25" i="5"/>
  <c r="H25" i="5"/>
  <c r="F25" i="5"/>
  <c r="D25" i="5"/>
  <c r="C25" i="5"/>
  <c r="L24" i="5"/>
  <c r="K24" i="5"/>
  <c r="I24" i="5"/>
  <c r="H24" i="5"/>
  <c r="F24" i="5"/>
  <c r="D24" i="5"/>
  <c r="C24" i="5"/>
  <c r="AE13" i="5"/>
  <c r="AC13" i="5"/>
  <c r="Z13" i="5"/>
  <c r="X13" i="5"/>
  <c r="U13" i="5"/>
  <c r="S13" i="5"/>
  <c r="P13" i="5"/>
  <c r="N13" i="5"/>
  <c r="AE12" i="5"/>
  <c r="AC12" i="5"/>
  <c r="Z12" i="5"/>
  <c r="X12" i="5"/>
  <c r="U12" i="5"/>
  <c r="S12" i="5"/>
  <c r="P12" i="5"/>
  <c r="N12" i="5"/>
  <c r="AE11" i="5"/>
  <c r="AC11" i="5"/>
  <c r="Z11" i="5"/>
  <c r="X11" i="5"/>
  <c r="U11" i="5"/>
  <c r="S11" i="5"/>
  <c r="P11" i="5"/>
  <c r="N11" i="5"/>
  <c r="AE10" i="5"/>
  <c r="AC10" i="5"/>
  <c r="Z10" i="5"/>
  <c r="X10" i="5"/>
  <c r="U10" i="5"/>
  <c r="S10" i="5"/>
  <c r="P10" i="5"/>
  <c r="N10" i="5"/>
  <c r="AE9" i="5"/>
  <c r="AC9" i="5"/>
  <c r="Z9" i="5"/>
  <c r="X9" i="5"/>
  <c r="U9" i="5"/>
  <c r="S9" i="5"/>
  <c r="P9" i="5"/>
  <c r="N9" i="5"/>
  <c r="D16" i="10" l="1"/>
  <c r="D34" i="10"/>
  <c r="V10" i="5"/>
  <c r="AF10" i="5"/>
  <c r="D23" i="11"/>
  <c r="D55" i="11" s="1"/>
  <c r="D53" i="11"/>
  <c r="AE26" i="5"/>
  <c r="Q9" i="5"/>
  <c r="AA10" i="5"/>
  <c r="AA11" i="5"/>
  <c r="AA12" i="5"/>
  <c r="Q13" i="5"/>
  <c r="AC24" i="5"/>
  <c r="AE28" i="5"/>
  <c r="AA27" i="6"/>
  <c r="AA29" i="6"/>
  <c r="AF26" i="6"/>
  <c r="Q29" i="6"/>
  <c r="AF29" i="6"/>
  <c r="V29" i="6"/>
  <c r="AA26" i="6"/>
  <c r="AA28" i="6"/>
  <c r="AF28" i="6"/>
  <c r="AF27" i="6"/>
  <c r="V13" i="5"/>
  <c r="AF13" i="5"/>
  <c r="AC28" i="5"/>
  <c r="Q12" i="5"/>
  <c r="V12" i="5"/>
  <c r="AF12" i="5"/>
  <c r="Q11" i="5"/>
  <c r="V11" i="5"/>
  <c r="AF11" i="5"/>
  <c r="Q10" i="5"/>
  <c r="V9" i="5"/>
  <c r="AF9" i="5"/>
  <c r="D22" i="11"/>
  <c r="D52" i="11"/>
  <c r="AE25" i="5"/>
  <c r="AC26" i="5"/>
  <c r="U26" i="5"/>
  <c r="P24" i="5"/>
  <c r="N26" i="5"/>
  <c r="P26" i="5"/>
  <c r="AE27" i="5"/>
  <c r="S28" i="5"/>
  <c r="Z28" i="5"/>
  <c r="N28" i="5"/>
  <c r="U28" i="5"/>
  <c r="P28" i="5"/>
  <c r="X28" i="5"/>
  <c r="N27" i="5"/>
  <c r="U27" i="5"/>
  <c r="P27" i="5"/>
  <c r="AC27" i="5"/>
  <c r="X27" i="5"/>
  <c r="S27" i="5"/>
  <c r="Z27" i="5"/>
  <c r="X26" i="5"/>
  <c r="S26" i="5"/>
  <c r="Z26" i="5"/>
  <c r="N25" i="5"/>
  <c r="U25" i="5"/>
  <c r="P25" i="5"/>
  <c r="AC25" i="5"/>
  <c r="X25" i="5"/>
  <c r="S25" i="5"/>
  <c r="V25" i="5" s="1"/>
  <c r="Z25" i="5"/>
  <c r="X24" i="5"/>
  <c r="AE24" i="5"/>
  <c r="N24" i="5"/>
  <c r="U24" i="5"/>
  <c r="S24" i="5"/>
  <c r="Z24" i="5"/>
  <c r="AA13" i="5"/>
  <c r="AA9" i="5"/>
  <c r="V27" i="5" l="1"/>
  <c r="AF28" i="5"/>
  <c r="D17" i="10"/>
  <c r="D35" i="10"/>
  <c r="AF26" i="5"/>
  <c r="Q24" i="5"/>
  <c r="AF25" i="5"/>
  <c r="AA28" i="5"/>
  <c r="AF27" i="5"/>
  <c r="AA24" i="5"/>
  <c r="AF24" i="5"/>
  <c r="AA25" i="5"/>
  <c r="Q25" i="5"/>
  <c r="Q26" i="5"/>
  <c r="Q28" i="5"/>
  <c r="D24" i="11"/>
  <c r="D54" i="11"/>
  <c r="V26" i="5"/>
  <c r="V28" i="5"/>
  <c r="AA27" i="5"/>
  <c r="Q27" i="5"/>
  <c r="AA26" i="5"/>
  <c r="V24" i="5"/>
  <c r="D18" i="10" l="1"/>
  <c r="D37" i="10" s="1"/>
  <c r="D36" i="10"/>
  <c r="D25" i="11"/>
  <c r="D56" i="11"/>
  <c r="D57" i="11" l="1"/>
  <c r="D26" i="11"/>
  <c r="D58" i="11" l="1"/>
  <c r="D27" i="11"/>
  <c r="D28" i="11" l="1"/>
  <c r="D59" i="11"/>
  <c r="D29" i="11" l="1"/>
  <c r="D60" i="11"/>
  <c r="N24" i="6"/>
  <c r="AC25" i="6"/>
  <c r="P24" i="6"/>
  <c r="U24" i="6"/>
  <c r="P25" i="6"/>
  <c r="AC24" i="6"/>
  <c r="X25" i="6"/>
  <c r="AE25" i="6"/>
  <c r="S25" i="6"/>
  <c r="Z25" i="6"/>
  <c r="N25" i="6"/>
  <c r="U25" i="6"/>
  <c r="X24" i="6"/>
  <c r="AE24" i="6"/>
  <c r="S24" i="6"/>
  <c r="Z24" i="6"/>
  <c r="AF25" i="6" l="1"/>
  <c r="Q25" i="6"/>
  <c r="Q24" i="6"/>
  <c r="D61" i="11"/>
  <c r="D30" i="11"/>
  <c r="AA24" i="6"/>
  <c r="V24" i="6"/>
  <c r="AA25" i="6"/>
  <c r="AF24" i="6"/>
  <c r="V25" i="6"/>
  <c r="AE14" i="6"/>
  <c r="AC14" i="6"/>
  <c r="O27" i="6" l="1"/>
  <c r="D62" i="11"/>
  <c r="D31" i="11"/>
  <c r="D63" i="11" s="1"/>
  <c r="AF14" i="6"/>
  <c r="P26" i="6" l="1"/>
  <c r="Q26" i="6" s="1"/>
  <c r="T26" i="6" l="1"/>
  <c r="T27" i="6" s="1"/>
  <c r="T28" i="6" s="1"/>
  <c r="O28" i="6"/>
  <c r="P28" i="6" s="1"/>
  <c r="Q28" i="6" s="1"/>
  <c r="P27" i="6"/>
  <c r="Q27" i="6" s="1"/>
  <c r="D4" i="6"/>
  <c r="E4" i="9"/>
  <c r="U26" i="6" l="1"/>
  <c r="V26" i="6" s="1"/>
  <c r="Z14" i="6"/>
  <c r="X14" i="6"/>
  <c r="U14" i="6"/>
  <c r="S14" i="6"/>
  <c r="P14" i="6"/>
  <c r="N14" i="6"/>
  <c r="L29" i="5"/>
  <c r="K29" i="5"/>
  <c r="I29" i="5"/>
  <c r="H29" i="5"/>
  <c r="F29" i="5"/>
  <c r="D29" i="5"/>
  <c r="C29" i="5"/>
  <c r="AE14" i="5"/>
  <c r="AC14" i="5"/>
  <c r="Z14" i="5"/>
  <c r="X14" i="5"/>
  <c r="U14" i="5"/>
  <c r="S14" i="5"/>
  <c r="P14" i="5"/>
  <c r="N14" i="5"/>
  <c r="AF14" i="5" l="1"/>
  <c r="V14" i="5"/>
  <c r="AC29" i="5"/>
  <c r="X29" i="5"/>
  <c r="U29" i="5"/>
  <c r="S29" i="5"/>
  <c r="AE29" i="5"/>
  <c r="Z29" i="5"/>
  <c r="AA14" i="5"/>
  <c r="AA14" i="6"/>
  <c r="V14" i="6"/>
  <c r="Q14" i="6"/>
  <c r="Q14" i="5"/>
  <c r="P29" i="5"/>
  <c r="N29" i="5"/>
  <c r="V29" i="5" l="1"/>
  <c r="U27" i="6"/>
  <c r="V27" i="6" s="1"/>
  <c r="AF29" i="5"/>
  <c r="AA29" i="5"/>
  <c r="Q29" i="5"/>
  <c r="U28" i="6" l="1"/>
  <c r="V28" i="6" s="1"/>
</calcChain>
</file>

<file path=xl/sharedStrings.xml><?xml version="1.0" encoding="utf-8"?>
<sst xmlns="http://schemas.openxmlformats.org/spreadsheetml/2006/main" count="1296" uniqueCount="381">
  <si>
    <t>MY</t>
  </si>
  <si>
    <t>CPOS</t>
  </si>
  <si>
    <t>SINCOM</t>
  </si>
  <si>
    <t>CV</t>
  </si>
  <si>
    <t>CO2 gr/km</t>
  </si>
  <si>
    <t>PFF</t>
  </si>
  <si>
    <t>Tte.</t>
  </si>
  <si>
    <t>IVA (21%)</t>
  </si>
  <si>
    <t>% IEM</t>
  </si>
  <si>
    <t>IEM</t>
  </si>
  <si>
    <t>PVP Final</t>
  </si>
  <si>
    <t>JKJL72 21C</t>
  </si>
  <si>
    <t>JKJP72 22G</t>
  </si>
  <si>
    <t>JKJS72 22R</t>
  </si>
  <si>
    <t>Asturias, Baleares y Cataluña</t>
  </si>
  <si>
    <t>Andalucía</t>
  </si>
  <si>
    <t>Cantabría y Extremadura</t>
  </si>
  <si>
    <t>Canarias</t>
  </si>
  <si>
    <t>IGIC (13,5%)</t>
  </si>
  <si>
    <t>Ceuta y Melilla</t>
  </si>
  <si>
    <t>IVA (0%)</t>
  </si>
  <si>
    <t>Andorra</t>
  </si>
  <si>
    <t>Arancel (8,4%)</t>
  </si>
  <si>
    <t>Wrangler / Wrangler Unlimited</t>
  </si>
  <si>
    <t>Pack Sport</t>
  </si>
  <si>
    <t>A1F/A1E</t>
  </si>
  <si>
    <t>Techo duro "Freedom Top" de color negro</t>
  </si>
  <si>
    <t>MX3</t>
  </si>
  <si>
    <t>Puertas metálicas completas con ventanillas de cristal</t>
  </si>
  <si>
    <t>GCF</t>
  </si>
  <si>
    <t>Puertas metálicas completas con ventanillas de cristal (Unlimited)</t>
  </si>
  <si>
    <t>Pintura Metalizada</t>
  </si>
  <si>
    <t>210/802</t>
  </si>
  <si>
    <t>Pintura Base con coste</t>
  </si>
  <si>
    <t>4SA/5CC</t>
  </si>
  <si>
    <t>Techo duro "Freedom Top" del color de la carrocería</t>
  </si>
  <si>
    <t>MX1</t>
  </si>
  <si>
    <t>Doble techo: Techo duro Freedom Top color negro + Capota de lona color negro</t>
  </si>
  <si>
    <t>Doble techo: Techo duro Freedom Top color carrocería + Capota de lona color negro</t>
  </si>
  <si>
    <t>JKJP74 22G</t>
  </si>
  <si>
    <t>JKJS74 22R</t>
  </si>
  <si>
    <t>WKJH74 22E</t>
  </si>
  <si>
    <t>WKJP74 22H</t>
  </si>
  <si>
    <t>WKJS74 22P</t>
  </si>
  <si>
    <t>WKJT74 22R</t>
  </si>
  <si>
    <t>WKJS74 26P</t>
  </si>
  <si>
    <t>WKJS74 24P</t>
  </si>
  <si>
    <t>WKJX74 29L</t>
  </si>
  <si>
    <t>LISTA DE PRECIOS</t>
  </si>
  <si>
    <t>KLTM74 29J</t>
  </si>
  <si>
    <t>KLJM74 29J</t>
  </si>
  <si>
    <t>KLTP74 29G</t>
  </si>
  <si>
    <t>KLJM74 28J</t>
  </si>
  <si>
    <t>KLJP74 29G</t>
  </si>
  <si>
    <t>KLJP74 28G</t>
  </si>
  <si>
    <t>KLJH74 27E</t>
  </si>
  <si>
    <t>KLJH74 27G</t>
  </si>
  <si>
    <t>Renegade 2.0 Mjet Longitude 4x4 140CV E6 Active Drive</t>
  </si>
  <si>
    <t>Renegade 2.0 Mjet Limited 4x4 140CV E6 Active Drive</t>
  </si>
  <si>
    <t>Renegade 2.0 Mjet Limited 4x4 140CV Auto E6 AD Low</t>
  </si>
  <si>
    <t>Renegade 2.0 Mjet Trailhawk 4x4 170CV Auto E6 AD Low</t>
  </si>
  <si>
    <t>Renegade 1.4 Mair Longitude 4x2 140CV E6</t>
  </si>
  <si>
    <t>Renegade 1.4 Mair Limited 4x2 140CV E6</t>
  </si>
  <si>
    <t>Renegade 1.4 Mair Limited 4x4 170CV Auto E6 Active Drive</t>
  </si>
  <si>
    <t>Península y Baleares, excepto, Cantabria y Extremadura</t>
  </si>
  <si>
    <t>Euros</t>
  </si>
  <si>
    <t>Descripción</t>
  </si>
  <si>
    <t>Código</t>
  </si>
  <si>
    <t>JEEP</t>
  </si>
  <si>
    <t>Cherokee</t>
  </si>
  <si>
    <t>Rueda de repuesto completa con llanta de acero (para Longitude y Limited 225/60R17)</t>
  </si>
  <si>
    <t>TBB</t>
  </si>
  <si>
    <t>Pack Confort</t>
  </si>
  <si>
    <t>Pack Convenience</t>
  </si>
  <si>
    <t>AFC</t>
  </si>
  <si>
    <t>Cargador inalámbrico de dispositivos móviles</t>
  </si>
  <si>
    <t>RFX</t>
  </si>
  <si>
    <t>Doble techo solar panorámico</t>
  </si>
  <si>
    <t>GWJ</t>
  </si>
  <si>
    <t>Sistema de audio Premium con 9 altavoces y subwoofer</t>
  </si>
  <si>
    <t>RC3</t>
  </si>
  <si>
    <t>Sistema multimedia Uconnect Smartouch 8.4 Nav</t>
  </si>
  <si>
    <t>RG4</t>
  </si>
  <si>
    <t>ADG</t>
  </si>
  <si>
    <t>Pintura metalizada</t>
  </si>
  <si>
    <t>Grand Cherokee</t>
  </si>
  <si>
    <t>AEK</t>
  </si>
  <si>
    <t>Listado de precios de opciones</t>
  </si>
  <si>
    <t>Disponible en:</t>
  </si>
  <si>
    <t>Limited</t>
  </si>
  <si>
    <t>Laredo</t>
  </si>
  <si>
    <t>Todas</t>
  </si>
  <si>
    <t>Todas salvo Laredo</t>
  </si>
  <si>
    <t xml:space="preserve">Doble techo solar panorámico </t>
  </si>
  <si>
    <t xml:space="preserve">Sistema multimedia Uconnect Smartouch 8.4 Nav </t>
  </si>
  <si>
    <t xml:space="preserve">Sistema de DVD en asientos traseros </t>
  </si>
  <si>
    <t>Trailhawk</t>
  </si>
  <si>
    <t>Pack Seguridad Limited</t>
  </si>
  <si>
    <t>Pack Seguridad Trailhawk</t>
  </si>
  <si>
    <t>Limited y Trailhawk</t>
  </si>
  <si>
    <t>Longitude y Trailhawk</t>
  </si>
  <si>
    <t>Limited Auto</t>
  </si>
  <si>
    <t>Sport</t>
  </si>
  <si>
    <t>Sahara</t>
  </si>
  <si>
    <t>Sahara y Rubicon</t>
  </si>
  <si>
    <t>Renegade</t>
  </si>
  <si>
    <t>Pintura color Negro Sólido</t>
  </si>
  <si>
    <t>Resto de pinturas (bicolor no disponible)</t>
  </si>
  <si>
    <t>Climatizador automático bi-zona</t>
  </si>
  <si>
    <t>Alfombrillas delanteras</t>
  </si>
  <si>
    <t>Techo solar eléctrico de cristal Command View</t>
  </si>
  <si>
    <t>Llantas de aluminio de 17" con neumáticos 215/60R17</t>
  </si>
  <si>
    <t>Sensores de aparcamiento traseros</t>
  </si>
  <si>
    <t>Radio VP2 NAV - Pantalla táctil de 5" (sin CD ni DAB) y función de navegación GPS</t>
  </si>
  <si>
    <t>Rueda de repuesto de tamaño completo</t>
  </si>
  <si>
    <t>Kit fumador</t>
  </si>
  <si>
    <t>Maletero con superficie de carga reversible y ajustable en altura</t>
  </si>
  <si>
    <t>Alarma de seguridad</t>
  </si>
  <si>
    <t>Puerto USB remoto</t>
  </si>
  <si>
    <t>5CK</t>
  </si>
  <si>
    <t>5**</t>
  </si>
  <si>
    <t>74T</t>
  </si>
  <si>
    <t>CL5</t>
  </si>
  <si>
    <t>LSB</t>
  </si>
  <si>
    <t>RSX</t>
  </si>
  <si>
    <t>7KV</t>
  </si>
  <si>
    <t>7PY</t>
  </si>
  <si>
    <t>Llantas de aluminio de 16 con neumáticos 215/65R16</t>
  </si>
  <si>
    <t>Longitude</t>
  </si>
  <si>
    <t>Resto de pinturas (bicolor)</t>
  </si>
  <si>
    <t>4**/5**/6**</t>
  </si>
  <si>
    <t>Limited, Trailhawk</t>
  </si>
  <si>
    <t>070</t>
  </si>
  <si>
    <t>Cristales traseros tintados</t>
  </si>
  <si>
    <t>4N5</t>
  </si>
  <si>
    <t>Asientos con tapicería de cuero color negro (BMX)</t>
  </si>
  <si>
    <t>Longitude, Limited, Trailhawk</t>
  </si>
  <si>
    <t>Control de crucero adaptativo (ACC)</t>
  </si>
  <si>
    <t>Llantas de aluminio de 18" con neumáticos 225/55R18</t>
  </si>
  <si>
    <t>6JD</t>
  </si>
  <si>
    <t>5A0</t>
  </si>
  <si>
    <t>Antena de radio integrada</t>
  </si>
  <si>
    <t>73V</t>
  </si>
  <si>
    <t>Techo solar eléctrico desmontable "MySky"</t>
  </si>
  <si>
    <t>Radio VP4 NAV - Pantalla táctil de 6,5" y función de navegación GPS</t>
  </si>
  <si>
    <t>74V</t>
  </si>
  <si>
    <t>Asientos delanteros con regulación eléctrica en 8 posiciones</t>
  </si>
  <si>
    <t>JPT</t>
  </si>
  <si>
    <t>Techo color negro</t>
  </si>
  <si>
    <t>Sistema de radio digital (DAB)</t>
  </si>
  <si>
    <t>MXS</t>
  </si>
  <si>
    <t>RS9</t>
  </si>
  <si>
    <t>7KS</t>
  </si>
  <si>
    <t>Pack Winter:  452 (Asientos delanteros calefactables) + CLF (Alfombrillas all-weather con logo Jeep) + NHL (Limpiaparabrisas con función descongelante) + NHS (Volante calefactable)</t>
  </si>
  <si>
    <t>Pack Parking: 316 (Cámara de visión trasera) + XAN (Control del Ángulo Muerto y de la parte trasera) + XH5 (Sistema de asistencia al aparcamiento en línea/batería)</t>
  </si>
  <si>
    <t>Pack Infotainment: 74V (Radio VP4 NAV - Pantalla táctil de 6,5" y función de navegación GPS)+ RCV (Sistema de audio Prmium Beats con 9 altavoces) + RSX (Puerto USB remoto)</t>
  </si>
  <si>
    <t>Pack Visibility: 051 (Encendido automático de luces) + 230 (Faros bi-xenón) + 347 (Sensor de lluvia) + 410 (Retrovisor interior fotosensible) + LMS (Faros inteligentes Smartbeam)</t>
  </si>
  <si>
    <t>7KW</t>
  </si>
  <si>
    <t>7KX</t>
  </si>
  <si>
    <t>7KY</t>
  </si>
  <si>
    <t>Sistema de Aviso de Salida de Carril Plus</t>
  </si>
  <si>
    <t>4JA</t>
  </si>
  <si>
    <t>MYA</t>
  </si>
  <si>
    <t xml:space="preserve">Adhesivo en el capó </t>
  </si>
  <si>
    <t>Longitude, Trailhawk</t>
  </si>
  <si>
    <t>Todos</t>
  </si>
  <si>
    <t>IGIC</t>
  </si>
  <si>
    <t xml:space="preserve">Cantabria </t>
  </si>
  <si>
    <t>Extremadura</t>
  </si>
  <si>
    <t>Murcia</t>
  </si>
  <si>
    <t>Península, excepto Andalucía, Asturias, Cantabria, Cataluña, Extremadura y Murcia</t>
  </si>
  <si>
    <t>2015</t>
  </si>
  <si>
    <t>Renegade 2.0 Mjet Longitude 4x4 120CV E6 Active Drive</t>
  </si>
  <si>
    <t>Longitude, Business y Limited</t>
  </si>
  <si>
    <t>Cámara de visión trasera</t>
  </si>
  <si>
    <t>XAN</t>
  </si>
  <si>
    <t>Control de ángulo muerto y de la parte trasera</t>
  </si>
  <si>
    <t>CFW</t>
  </si>
  <si>
    <t>Asiento trasero partido 40/20/40</t>
  </si>
  <si>
    <t>6SF</t>
  </si>
  <si>
    <t>AEM</t>
  </si>
  <si>
    <t>Tapicería cuero Sepia</t>
  </si>
  <si>
    <t>SRT</t>
  </si>
  <si>
    <t>NHS</t>
  </si>
  <si>
    <t>NHL</t>
  </si>
  <si>
    <t>Volante calefactable</t>
  </si>
  <si>
    <t>Limpiaparabrisas con función descongelante</t>
  </si>
  <si>
    <t>Asientos delanteros calefactables</t>
  </si>
  <si>
    <t>Renegade 1.6 E-TorQ Sport 4x2 110CV E6</t>
  </si>
  <si>
    <t>Renegade 1.6 E-TorQ Longitude 4x2 110CV E6</t>
  </si>
  <si>
    <t>Renegade 1.4 Mair Longitude 4x2 140CV DDCT E6</t>
  </si>
  <si>
    <t>Renegade 1.4 Mair Limited 4x2 140CV DDCT E6</t>
  </si>
  <si>
    <t>604.H1I.9</t>
  </si>
  <si>
    <t>G Cherokee 3.0 V6 CRD Laredo 190CV E6</t>
  </si>
  <si>
    <t>G Cherokee 3.0 V6 CRD Limited 190CV E6</t>
  </si>
  <si>
    <t>G Cherokee 3.0 V6 CRD Limited 250CV E6</t>
  </si>
  <si>
    <t>G Cherokee 3.0 V6 CRD Overland 250CV E6</t>
  </si>
  <si>
    <t>604.R9H.9</t>
  </si>
  <si>
    <t>604.16H.9</t>
  </si>
  <si>
    <t>G Cherokee 3.0 V6 CRD Summit 250CV E6</t>
  </si>
  <si>
    <t>604.M2H.9</t>
  </si>
  <si>
    <t>604.M2I.9</t>
  </si>
  <si>
    <t>G Cherokee 3.6 V6 Overland E6</t>
  </si>
  <si>
    <t>G Cherokee 5.7 V8 HEMI Overland E6</t>
  </si>
  <si>
    <t>G Cherokee 6.4 V8 HEMI SRT E6</t>
  </si>
  <si>
    <t>604.WA9.9</t>
  </si>
  <si>
    <t>603.E76.9</t>
  </si>
  <si>
    <t>Cherokee 2.0 Diesel 140CV Business Edition 4x2 E6</t>
  </si>
  <si>
    <t>Cherokee 2.0 Diesel 140CV Business Edition 4x4 Active Drive I E6</t>
  </si>
  <si>
    <t>603.C76.9</t>
  </si>
  <si>
    <t>Cherokee 2.0 Diesel 140CV Limited 4x2 E6</t>
  </si>
  <si>
    <t>603.C04.9</t>
  </si>
  <si>
    <t>Cherokee 3.2 271CV Trailhawk Auto 9v 4x4 Active Drive Lock E6</t>
  </si>
  <si>
    <t>Cherokee 2.0 Diesel 140CV Limited 4x4 Active Drive I E6</t>
  </si>
  <si>
    <t>603.MA6.9</t>
  </si>
  <si>
    <t>603.M25.9</t>
  </si>
  <si>
    <t xml:space="preserve">Asturias, Baleares, Cataluña </t>
  </si>
  <si>
    <t>Cantabria</t>
  </si>
  <si>
    <t>Renegade 1.6 Mjet Sport 4x2 120CV E6</t>
  </si>
  <si>
    <t>Renegade 1.6 Mjet Longitude 4x2 120CV E6</t>
  </si>
  <si>
    <t>Renegade 1.6 Mjet Limited 4x2 120CV E6</t>
  </si>
  <si>
    <t>8DV</t>
  </si>
  <si>
    <t>8DW</t>
  </si>
  <si>
    <t>Radio VP2 NAV - Pantalla táctil de 5" (sin CD ni DAB), función de navegación GPS y servicios Uconnect LIVE</t>
  </si>
  <si>
    <t>Radio VP4 NAV - Pantalla táctil de 6,5", función de navegación GPS y servicios Uconnect LIVE</t>
  </si>
  <si>
    <t>8DX</t>
  </si>
  <si>
    <t>Pack Infotainment: 74V (Radio VP4 NAV - Pantalla táctil de 6,5" y función de navegación GPS)+ RCV (Sistema de audio Prmium Beats con 9 altavoces) + RSX (Puerto USB remoto) + Servicios Uconnect LIVE</t>
  </si>
  <si>
    <t>664.M51.0</t>
  </si>
  <si>
    <t>664.R81.0</t>
  </si>
  <si>
    <t>Wrangler 3.6 V6 Sahara Auto</t>
  </si>
  <si>
    <t>Wrangler 3.6 V6 Rubicon Auto</t>
  </si>
  <si>
    <t>Wrangler Unlimited 3.6 V6 Sahara Auto</t>
  </si>
  <si>
    <t>Wrangler Unlimited 3.6 V6 Rubicon Auto</t>
  </si>
  <si>
    <t>603.HP2.9</t>
  </si>
  <si>
    <t>Pack Trailer Tow: XER (Gancho de remolque) +XFW (Cableado de 13 PIN)</t>
  </si>
  <si>
    <t>8FT</t>
  </si>
  <si>
    <t>MODEL YEAR 15</t>
  </si>
  <si>
    <t>MODEL YEAR 16</t>
  </si>
  <si>
    <t>Cherokee 2.0 Diesel 140CV Business Plus Edition 4x2 E6</t>
  </si>
  <si>
    <t>603.CL9.0</t>
  </si>
  <si>
    <t>603.E76.0</t>
  </si>
  <si>
    <t>603.OA6.0</t>
  </si>
  <si>
    <t>603.C04.0</t>
  </si>
  <si>
    <t>603.M25.0</t>
  </si>
  <si>
    <t>603.HP2.0</t>
  </si>
  <si>
    <t>609.223.1</t>
  </si>
  <si>
    <t>609.323.1</t>
  </si>
  <si>
    <t>609.723.1</t>
  </si>
  <si>
    <t>609.34Q.1</t>
  </si>
  <si>
    <t>609.348.1</t>
  </si>
  <si>
    <t>609.748.1</t>
  </si>
  <si>
    <t>609.73A.1</t>
  </si>
  <si>
    <t>609.53B.1</t>
  </si>
  <si>
    <t>609.221.1</t>
  </si>
  <si>
    <t>609.321.1</t>
  </si>
  <si>
    <t>609.322.1</t>
  </si>
  <si>
    <t>609.722.1</t>
  </si>
  <si>
    <t>609.326.1</t>
  </si>
  <si>
    <t>609.726.1</t>
  </si>
  <si>
    <t>609.744.1</t>
  </si>
  <si>
    <t>2015/2016</t>
  </si>
  <si>
    <t>Renegade 1.6 Mjet Night Eagle 4x2 120CV E6 (Ed.Esp.)</t>
  </si>
  <si>
    <t>Renegade 2.0 Mjet Night Eagle 4x4 120CV E6 Active Drive (Ed. Esp.)</t>
  </si>
  <si>
    <t>Renegade 2.0 Mjet Night Eagle 4x4 140CV E6 Active Drive (Ed. Esp.)</t>
  </si>
  <si>
    <t>Wrangler 3.6 V6 Backcountry Auto (Ed. Esp.)</t>
  </si>
  <si>
    <t>664.M91.0</t>
  </si>
  <si>
    <t>Cherokee 2.2 Diesel 200CV Night Eagle Auto 9v 4x4 Active Drive I E6 (Ed. Esp.)</t>
  </si>
  <si>
    <t>Cherokee 2.2 Diesel 200CV Limited Auto 9v 4x4 Active Drive I E6</t>
  </si>
  <si>
    <t>Cherokee 2.2 Diesel 185CV Business Plus Edition Auto 9v 4x4 Active Drive I E6</t>
  </si>
  <si>
    <t>Cherokee 2.2 Diesel 200CV Limited Auto 9v 4x4 Active Drive II E6</t>
  </si>
  <si>
    <t>609.M23.1</t>
  </si>
  <si>
    <t xml:space="preserve">Asientos con tapicería de cuero </t>
  </si>
  <si>
    <t xml:space="preserve">Asientos Trailhawk con tapicería de cuero </t>
  </si>
  <si>
    <t>Renegade 1.6 Mjet Dawn of Justice 4x2 120CV E6 (Ed.Esp.)</t>
  </si>
  <si>
    <t>604.HIM.0</t>
  </si>
  <si>
    <t>G Cherokee 3.0 V6 CRD 75º Aniversario 250CV E6</t>
  </si>
  <si>
    <t>604.MML.0</t>
  </si>
  <si>
    <t>604.MLM.0</t>
  </si>
  <si>
    <t>604.MLL.0</t>
  </si>
  <si>
    <t>604.RNL.0</t>
  </si>
  <si>
    <t>604.1OL.0</t>
  </si>
  <si>
    <t>604.WA9.0</t>
  </si>
  <si>
    <t>Cherokee 2.2 Diesel 200CV Overland Auto 9v 4x4 Active Drive I E6</t>
  </si>
  <si>
    <t>Cherokee 2.2 Diesel 200CV Overland Auto 9v 4x4 Active Drive II E6</t>
  </si>
  <si>
    <t>603.M44.0</t>
  </si>
  <si>
    <t>603.R3A.0</t>
  </si>
  <si>
    <t>603.RM9.0</t>
  </si>
  <si>
    <t>603.M8A.0</t>
  </si>
  <si>
    <t>Cherokee 2.2 Diesel 200CV 75º Aniversario Auto 9v 4x4 Active Drive I E6 (Ed. Esp.)</t>
  </si>
  <si>
    <t>609.A48.1</t>
  </si>
  <si>
    <t>609.A3A.1</t>
  </si>
  <si>
    <t>Renegade 2.0 Mjet 140CV 75º Aniversario 4x4 Active Drive E6 (Ed. Esp.)</t>
  </si>
  <si>
    <t>Renegade 2.0 Mjet 140CV 75º Aniversario 4x4 AD Low Auto E6 (Ed. Esp.)</t>
  </si>
  <si>
    <t>664.715.0</t>
  </si>
  <si>
    <t>664.M45.0</t>
  </si>
  <si>
    <t>664.M55.0</t>
  </si>
  <si>
    <t>664.R75.0</t>
  </si>
  <si>
    <t>Wrangler 2.8 CRD Sport Auto E6</t>
  </si>
  <si>
    <t>Wrangler 2.8 CRD Sahara Auto E6</t>
  </si>
  <si>
    <t>Wrangler 2.8 CRD 75 Aniversario E6 (Ed. Esp)</t>
  </si>
  <si>
    <t>Wrangler 2.8 CRD Rubicon Auto E6</t>
  </si>
  <si>
    <t>Wrangler Unlimited 2.8 CRD Sport Auto E6</t>
  </si>
  <si>
    <t>Wrangler Unlimited 2.8 CRD Sahara Auto E6</t>
  </si>
  <si>
    <t>Wrangler Unlimited 2.8 CRD 75 Aniversario E6 (Ed. Esp)</t>
  </si>
  <si>
    <t>Wrangler Unlimited 2.8 CRD Rubicon Auto E6</t>
  </si>
  <si>
    <t>665.C15.0</t>
  </si>
  <si>
    <t>665.M45.0</t>
  </si>
  <si>
    <t>665.M55.0</t>
  </si>
  <si>
    <t>665.R75.0</t>
  </si>
  <si>
    <t>G Cherokee 6.4 V8 HEMI SRT NIGHT E6 (Ed. Esp.)</t>
  </si>
  <si>
    <t>604.WP9.0</t>
  </si>
  <si>
    <t>609.32M.1</t>
  </si>
  <si>
    <t>Renegade 1.6 Mjet Business 4x2 105CV E6</t>
  </si>
  <si>
    <t>Longitude, Business</t>
  </si>
  <si>
    <t>Sport, Longitude, Business, Trailhawk</t>
  </si>
  <si>
    <t>Longitude, Business, Limited, Trailhawk</t>
  </si>
  <si>
    <t>Pack Function 2: 441 (retrovisores exteriores abatible eléctricamente) + 602 (Entrada y arranque sin llave) + CL5 (Maletero con superficie de carga reversible y ajustable en altura) + CVG (Espacio portaobjetos bajo asiento del acompañante) + JKZ (Toma auxiliar de 230V)</t>
  </si>
  <si>
    <t>Pack Function 1: 441 (retrovisores exteriores abatible eléctricamente) + 602 (Entrada y arranque sin llave) + CL5 (Maletero con superficie de carga reversible y ajustable en altura) +  JKZ (Toma auxiliar de 230V)</t>
  </si>
  <si>
    <t>Longitude, Business, Limited</t>
  </si>
  <si>
    <t>Longitude, Business, Trailhawk</t>
  </si>
  <si>
    <t>Renegade 1.6 Mjet Rebel 4x2 120CV E6 (Ed. Esp.)</t>
  </si>
  <si>
    <t>MODEL YEAR 17</t>
  </si>
  <si>
    <t>G Cherokee 3.0 V6 CRD Night Eagle 250CV E6 (Ed. Esp.)</t>
  </si>
  <si>
    <t>604.NML.1</t>
  </si>
  <si>
    <t>604.H8M.1</t>
  </si>
  <si>
    <t>604.MBM.1</t>
  </si>
  <si>
    <t>604.MBL.1</t>
  </si>
  <si>
    <t>G Cherokee 3.0 V6 CRD Trailhawk 250CV E6</t>
  </si>
  <si>
    <t>604.XJL.1</t>
  </si>
  <si>
    <t>604.RDL.1</t>
  </si>
  <si>
    <t>604.1EL.1</t>
  </si>
  <si>
    <t>G Cherokee 3.6 V6 Trailhawk E6</t>
  </si>
  <si>
    <t>604.XGJ.1</t>
  </si>
  <si>
    <t>604.RGJ.1</t>
  </si>
  <si>
    <t>604.R74.1</t>
  </si>
  <si>
    <t>604.WA9.1</t>
  </si>
  <si>
    <t>603.OA6.1</t>
  </si>
  <si>
    <t>603.M25.1</t>
  </si>
  <si>
    <t>603.UR5.1</t>
  </si>
  <si>
    <t>603.M44.1</t>
  </si>
  <si>
    <t>603.R3A.1</t>
  </si>
  <si>
    <t>603.RM9.1</t>
  </si>
  <si>
    <t>603.HP2.1</t>
  </si>
  <si>
    <t>Cherokee 2.2 Diesel 200CV Night Eagle II Auto 9v 4x4 Active Drive I E6 (Ed. Esp.)</t>
  </si>
  <si>
    <t xml:space="preserve">Renegade 1.6 Mjet 120CV Night Eagle II 4x2 E6 (Ed.Esp.) </t>
  </si>
  <si>
    <t>Renegade 1.6 Mjet 120CV Longitude 4x2 DDCT E6</t>
  </si>
  <si>
    <t>609.S23.2</t>
  </si>
  <si>
    <t>609.327.2</t>
  </si>
  <si>
    <t>609.727.2</t>
  </si>
  <si>
    <t>Renegade 1.6 Mjet 120CV Limited 4x2 DDCT E6</t>
  </si>
  <si>
    <t xml:space="preserve">Renegade 2.0 Mjet 140CV Night Eagle II 4x4 Active Drive E6 (Ed. Esp.) </t>
  </si>
  <si>
    <t>609.223.2</t>
  </si>
  <si>
    <t>609.323.2</t>
  </si>
  <si>
    <t>609.32M.2</t>
  </si>
  <si>
    <t>609.723.2</t>
  </si>
  <si>
    <t>609.34Q.2</t>
  </si>
  <si>
    <t>609.348.2</t>
  </si>
  <si>
    <t>609.S48.2</t>
  </si>
  <si>
    <t>609.748.2</t>
  </si>
  <si>
    <t>609.73A.2</t>
  </si>
  <si>
    <t>609.C3B.2</t>
  </si>
  <si>
    <t>609.53B.2</t>
  </si>
  <si>
    <t>Renegade 2.0 Mjet 170CV Deserthawk 4x4 AD Low Auto E6 (Ed. Esp.)</t>
  </si>
  <si>
    <t>609.221.2</t>
  </si>
  <si>
    <t>609.321.2</t>
  </si>
  <si>
    <t>609.322.2</t>
  </si>
  <si>
    <t>609.722.2</t>
  </si>
  <si>
    <t>609.326.2</t>
  </si>
  <si>
    <t>609.726.2</t>
  </si>
  <si>
    <t>609.744.2</t>
  </si>
  <si>
    <t>664.715.1</t>
  </si>
  <si>
    <t>664.M45.1</t>
  </si>
  <si>
    <t>664.R75.1</t>
  </si>
  <si>
    <t>664.M51.1</t>
  </si>
  <si>
    <t>664.R81.1</t>
  </si>
  <si>
    <t>665.C15.1</t>
  </si>
  <si>
    <t>665.M45.1</t>
  </si>
  <si>
    <t>665.R75.1</t>
  </si>
  <si>
    <t>665.M51.1</t>
  </si>
  <si>
    <t>665.R81.1</t>
  </si>
  <si>
    <t>Diciembre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</si>
</sst>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;;"/>
    <numFmt numFmtId="166" formatCode="#,##0.000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rgb="FFFFFFFF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5"/>
      <name val="Arial"/>
      <family val="2"/>
    </font>
    <font>
      <b/>
      <sz val="22"/>
      <name val="Arial"/>
      <family val="2"/>
    </font>
    <font>
      <b/>
      <u/>
      <sz val="11"/>
      <name val="Calibri"/>
      <family val="2"/>
    </font>
    <font>
      <b/>
      <u/>
      <sz val="10"/>
      <color indexed="23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b/>
      <sz val="1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1"/>
      <color theme="4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55"/>
      </right>
      <top/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</borders>
  <cellStyleXfs count="1">
    <xf numFmtId="0" fontId="0" fillId="0" borderId="0"/>
  </cellStyleXfs>
  <cellXfs count="174">
    <xf numFmtId="0" fontId="0" fillId="0" borderId="0" xfId="0"/>
    <xf numFmtId="3" fontId="2" fillId="2" borderId="0" xfId="0" applyNumberFormat="1" applyFont="1" applyFill="1" applyBorder="1" applyAlignment="1">
      <alignment horizontal="left"/>
    </xf>
    <xf numFmtId="3" fontId="3" fillId="2" borderId="1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left"/>
    </xf>
    <xf numFmtId="3" fontId="5" fillId="2" borderId="0" xfId="0" applyNumberFormat="1" applyFont="1" applyFill="1" applyBorder="1" applyAlignment="1">
      <alignment horizontal="center"/>
    </xf>
    <xf numFmtId="3" fontId="6" fillId="2" borderId="0" xfId="0" applyNumberFormat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4" fontId="7" fillId="2" borderId="0" xfId="0" applyNumberFormat="1" applyFont="1" applyFill="1" applyBorder="1" applyAlignment="1">
      <alignment horizontal="center"/>
    </xf>
    <xf numFmtId="3" fontId="8" fillId="2" borderId="0" xfId="0" applyNumberFormat="1" applyFont="1" applyFill="1" applyBorder="1" applyAlignment="1">
      <alignment horizontal="right"/>
    </xf>
    <xf numFmtId="3" fontId="8" fillId="2" borderId="0" xfId="0" applyNumberFormat="1" applyFont="1" applyFill="1" applyBorder="1" applyAlignment="1">
      <alignment horizontal="center"/>
    </xf>
    <xf numFmtId="3" fontId="8" fillId="2" borderId="3" xfId="0" quotePrefix="1" applyNumberFormat="1" applyFont="1" applyFill="1" applyBorder="1" applyAlignment="1">
      <alignment horizontal="right"/>
    </xf>
    <xf numFmtId="164" fontId="6" fillId="2" borderId="3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left" vertical="center"/>
    </xf>
    <xf numFmtId="1" fontId="10" fillId="3" borderId="1" xfId="0" applyNumberFormat="1" applyFont="1" applyFill="1" applyBorder="1" applyAlignment="1">
      <alignment horizontal="center" vertical="center"/>
    </xf>
    <xf numFmtId="3" fontId="11" fillId="3" borderId="1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horizontal="center" vertical="center"/>
    </xf>
    <xf numFmtId="4" fontId="11" fillId="3" borderId="1" xfId="0" applyNumberFormat="1" applyFont="1" applyFill="1" applyBorder="1" applyAlignment="1">
      <alignment horizontal="center" vertical="center"/>
    </xf>
    <xf numFmtId="10" fontId="11" fillId="3" borderId="2" xfId="0" applyNumberFormat="1" applyFont="1" applyFill="1" applyBorder="1" applyAlignment="1">
      <alignment horizontal="center" vertical="center"/>
    </xf>
    <xf numFmtId="4" fontId="11" fillId="3" borderId="1" xfId="0" quotePrefix="1" applyNumberFormat="1" applyFont="1" applyFill="1" applyBorder="1" applyAlignment="1">
      <alignment horizontal="center" vertical="center"/>
    </xf>
    <xf numFmtId="3" fontId="4" fillId="4" borderId="0" xfId="0" applyNumberFormat="1" applyFont="1" applyFill="1" applyBorder="1" applyAlignment="1">
      <alignment horizontal="left"/>
    </xf>
    <xf numFmtId="3" fontId="3" fillId="5" borderId="1" xfId="0" applyNumberFormat="1" applyFont="1" applyFill="1" applyBorder="1" applyAlignment="1">
      <alignment horizontal="left" vertical="center"/>
    </xf>
    <xf numFmtId="3" fontId="11" fillId="5" borderId="1" xfId="0" applyNumberFormat="1" applyFont="1" applyFill="1" applyBorder="1" applyAlignment="1">
      <alignment horizontal="center" vertical="center"/>
    </xf>
    <xf numFmtId="3" fontId="3" fillId="4" borderId="0" xfId="0" applyNumberFormat="1" applyFont="1" applyFill="1" applyBorder="1" applyAlignment="1">
      <alignment horizontal="left" vertical="center"/>
    </xf>
    <xf numFmtId="3" fontId="4" fillId="4" borderId="0" xfId="0" applyNumberFormat="1" applyFont="1" applyFill="1" applyBorder="1" applyAlignment="1">
      <alignment horizontal="center"/>
    </xf>
    <xf numFmtId="3" fontId="8" fillId="4" borderId="0" xfId="0" applyNumberFormat="1" applyFont="1" applyFill="1" applyBorder="1" applyAlignment="1">
      <alignment horizontal="right"/>
    </xf>
    <xf numFmtId="10" fontId="11" fillId="5" borderId="2" xfId="0" applyNumberFormat="1" applyFont="1" applyFill="1" applyBorder="1" applyAlignment="1">
      <alignment horizontal="center" vertical="center"/>
    </xf>
    <xf numFmtId="165" fontId="9" fillId="2" borderId="3" xfId="0" applyNumberFormat="1" applyFont="1" applyFill="1" applyBorder="1" applyAlignment="1">
      <alignment horizontal="right"/>
    </xf>
    <xf numFmtId="3" fontId="3" fillId="5" borderId="3" xfId="0" applyNumberFormat="1" applyFont="1" applyFill="1" applyBorder="1" applyAlignment="1">
      <alignment horizontal="left" vertical="center"/>
    </xf>
    <xf numFmtId="3" fontId="3" fillId="5" borderId="1" xfId="0" applyNumberFormat="1" applyFont="1" applyFill="1" applyBorder="1" applyAlignment="1">
      <alignment horizontal="center" vertical="center"/>
    </xf>
    <xf numFmtId="3" fontId="11" fillId="5" borderId="13" xfId="0" applyNumberFormat="1" applyFont="1" applyFill="1" applyBorder="1" applyAlignment="1">
      <alignment horizontal="center" vertical="center"/>
    </xf>
    <xf numFmtId="3" fontId="13" fillId="4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 vertical="center" wrapText="1"/>
    </xf>
    <xf numFmtId="3" fontId="3" fillId="5" borderId="1" xfId="0" quotePrefix="1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left" vertical="center" wrapText="1"/>
    </xf>
    <xf numFmtId="1" fontId="10" fillId="3" borderId="1" xfId="0" quotePrefix="1" applyNumberFormat="1" applyFont="1" applyFill="1" applyBorder="1" applyAlignment="1">
      <alignment horizontal="center" vertical="center"/>
    </xf>
    <xf numFmtId="17" fontId="14" fillId="0" borderId="0" xfId="0" quotePrefix="1" applyNumberFormat="1" applyFont="1"/>
    <xf numFmtId="0" fontId="15" fillId="0" borderId="0" xfId="0" applyFont="1"/>
    <xf numFmtId="0" fontId="16" fillId="4" borderId="0" xfId="0" applyFont="1" applyFill="1"/>
    <xf numFmtId="17" fontId="16" fillId="4" borderId="0" xfId="0" applyNumberFormat="1" applyFont="1" applyFill="1"/>
    <xf numFmtId="0" fontId="4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4" fontId="16" fillId="4" borderId="0" xfId="0" applyNumberFormat="1" applyFont="1" applyFill="1"/>
    <xf numFmtId="0" fontId="16" fillId="4" borderId="0" xfId="0" applyFont="1" applyFill="1" applyBorder="1"/>
    <xf numFmtId="0" fontId="16" fillId="0" borderId="0" xfId="0" applyFont="1"/>
    <xf numFmtId="4" fontId="18" fillId="4" borderId="0" xfId="0" applyNumberFormat="1" applyFont="1" applyFill="1" applyBorder="1" applyAlignment="1">
      <alignment horizontal="center"/>
    </xf>
    <xf numFmtId="0" fontId="16" fillId="4" borderId="0" xfId="0" applyFont="1" applyFill="1" applyAlignment="1"/>
    <xf numFmtId="14" fontId="2" fillId="4" borderId="0" xfId="0" applyNumberFormat="1" applyFont="1" applyFill="1" applyBorder="1" applyAlignment="1">
      <alignment horizontal="center"/>
    </xf>
    <xf numFmtId="3" fontId="2" fillId="4" borderId="0" xfId="0" applyNumberFormat="1" applyFont="1" applyFill="1" applyBorder="1" applyAlignment="1"/>
    <xf numFmtId="3" fontId="20" fillId="4" borderId="0" xfId="0" applyNumberFormat="1" applyFont="1" applyFill="1" applyBorder="1" applyAlignment="1">
      <alignment horizontal="center"/>
    </xf>
    <xf numFmtId="3" fontId="20" fillId="4" borderId="0" xfId="0" applyNumberFormat="1" applyFont="1" applyFill="1" applyBorder="1" applyAlignment="1">
      <alignment horizontal="center"/>
    </xf>
    <xf numFmtId="3" fontId="4" fillId="4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/>
    </xf>
    <xf numFmtId="3" fontId="21" fillId="4" borderId="0" xfId="0" quotePrefix="1" applyNumberFormat="1" applyFont="1" applyFill="1" applyBorder="1" applyAlignment="1">
      <alignment horizontal="right"/>
    </xf>
    <xf numFmtId="3" fontId="21" fillId="4" borderId="0" xfId="0" applyNumberFormat="1" applyFont="1" applyFill="1" applyBorder="1" applyAlignment="1">
      <alignment horizontal="right"/>
    </xf>
    <xf numFmtId="3" fontId="22" fillId="4" borderId="0" xfId="0" applyNumberFormat="1" applyFont="1" applyFill="1" applyBorder="1" applyAlignment="1">
      <alignment horizontal="right"/>
    </xf>
    <xf numFmtId="3" fontId="23" fillId="4" borderId="0" xfId="0" applyNumberFormat="1" applyFont="1" applyFill="1" applyBorder="1" applyAlignment="1">
      <alignment horizontal="right"/>
    </xf>
    <xf numFmtId="3" fontId="21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3" fontId="23" fillId="0" borderId="0" xfId="0" applyNumberFormat="1" applyFont="1" applyFill="1" applyBorder="1"/>
    <xf numFmtId="0" fontId="16" fillId="0" borderId="0" xfId="0" applyFont="1" applyFill="1"/>
    <xf numFmtId="0" fontId="4" fillId="4" borderId="16" xfId="0" applyFont="1" applyFill="1" applyBorder="1" applyAlignment="1">
      <alignment horizontal="center"/>
    </xf>
    <xf numFmtId="3" fontId="3" fillId="4" borderId="16" xfId="0" applyNumberFormat="1" applyFont="1" applyFill="1" applyBorder="1" applyAlignment="1">
      <alignment horizontal="left"/>
    </xf>
    <xf numFmtId="3" fontId="3" fillId="4" borderId="16" xfId="0" applyNumberFormat="1" applyFont="1" applyFill="1" applyBorder="1" applyAlignment="1">
      <alignment horizontal="center"/>
    </xf>
    <xf numFmtId="3" fontId="3" fillId="4" borderId="0" xfId="0" applyNumberFormat="1" applyFont="1" applyFill="1" applyBorder="1" applyAlignment="1">
      <alignment horizontal="center"/>
    </xf>
    <xf numFmtId="4" fontId="3" fillId="4" borderId="17" xfId="0" applyNumberFormat="1" applyFont="1" applyFill="1" applyBorder="1" applyAlignment="1">
      <alignment horizontal="center"/>
    </xf>
    <xf numFmtId="3" fontId="22" fillId="4" borderId="0" xfId="0" applyNumberFormat="1" applyFont="1" applyFill="1" applyBorder="1" applyAlignment="1">
      <alignment horizontal="center"/>
    </xf>
    <xf numFmtId="3" fontId="22" fillId="4" borderId="0" xfId="0" applyNumberFormat="1" applyFont="1" applyFill="1" applyBorder="1" applyAlignment="1">
      <alignment horizontal="centerContinuous"/>
    </xf>
    <xf numFmtId="0" fontId="21" fillId="0" borderId="22" xfId="0" applyFont="1" applyFill="1" applyBorder="1" applyAlignment="1">
      <alignment horizontal="right"/>
    </xf>
    <xf numFmtId="4" fontId="8" fillId="4" borderId="0" xfId="0" applyNumberFormat="1" applyFont="1" applyFill="1" applyBorder="1" applyAlignment="1">
      <alignment horizontal="right"/>
    </xf>
    <xf numFmtId="3" fontId="24" fillId="4" borderId="0" xfId="0" applyNumberFormat="1" applyFont="1" applyFill="1" applyBorder="1" applyAlignment="1">
      <alignment horizontal="right"/>
    </xf>
    <xf numFmtId="164" fontId="6" fillId="4" borderId="0" xfId="0" applyNumberFormat="1" applyFont="1" applyFill="1" applyBorder="1" applyAlignment="1">
      <alignment horizontal="right"/>
    </xf>
    <xf numFmtId="3" fontId="9" fillId="4" borderId="0" xfId="0" applyNumberFormat="1" applyFont="1" applyFill="1" applyBorder="1" applyAlignment="1">
      <alignment horizontal="right"/>
    </xf>
    <xf numFmtId="3" fontId="8" fillId="4" borderId="0" xfId="0" quotePrefix="1" applyNumberFormat="1" applyFont="1" applyFill="1" applyBorder="1" applyAlignment="1">
      <alignment horizontal="right"/>
    </xf>
    <xf numFmtId="3" fontId="8" fillId="4" borderId="0" xfId="0" applyNumberFormat="1" applyFont="1" applyFill="1" applyBorder="1" applyAlignment="1">
      <alignment horizontal="centerContinuous"/>
    </xf>
    <xf numFmtId="3" fontId="16" fillId="4" borderId="0" xfId="0" applyNumberFormat="1" applyFont="1" applyFill="1" applyBorder="1" applyAlignment="1">
      <alignment horizontal="right"/>
    </xf>
    <xf numFmtId="3" fontId="5" fillId="4" borderId="0" xfId="0" applyNumberFormat="1" applyFont="1" applyFill="1" applyBorder="1" applyAlignment="1">
      <alignment horizontal="right"/>
    </xf>
    <xf numFmtId="0" fontId="8" fillId="0" borderId="22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8" fillId="0" borderId="22" xfId="0" applyFont="1" applyFill="1" applyBorder="1" applyAlignment="1">
      <alignment horizontal="right"/>
    </xf>
    <xf numFmtId="0" fontId="25" fillId="0" borderId="0" xfId="0" applyFont="1" applyFill="1" applyBorder="1"/>
    <xf numFmtId="3" fontId="26" fillId="0" borderId="0" xfId="0" applyNumberFormat="1" applyFont="1" applyFill="1" applyBorder="1"/>
    <xf numFmtId="3" fontId="16" fillId="4" borderId="0" xfId="0" quotePrefix="1" applyNumberFormat="1" applyFont="1" applyFill="1" applyBorder="1" applyAlignment="1">
      <alignment horizontal="right"/>
    </xf>
    <xf numFmtId="3" fontId="16" fillId="4" borderId="0" xfId="0" applyNumberFormat="1" applyFont="1" applyFill="1" applyBorder="1" applyAlignment="1">
      <alignment horizontal="centerContinuous"/>
    </xf>
    <xf numFmtId="3" fontId="5" fillId="4" borderId="0" xfId="0" applyNumberFormat="1" applyFont="1" applyFill="1" applyBorder="1"/>
    <xf numFmtId="0" fontId="16" fillId="0" borderId="22" xfId="0" applyFont="1" applyFill="1" applyBorder="1" applyAlignment="1">
      <alignment horizontal="right"/>
    </xf>
    <xf numFmtId="0" fontId="28" fillId="0" borderId="0" xfId="0" applyFont="1" applyFill="1" applyBorder="1"/>
    <xf numFmtId="3" fontId="3" fillId="8" borderId="13" xfId="0" applyNumberFormat="1" applyFont="1" applyFill="1" applyBorder="1" applyAlignment="1">
      <alignment horizontal="left" vertical="center" wrapText="1"/>
    </xf>
    <xf numFmtId="3" fontId="3" fillId="8" borderId="13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left" vertical="center"/>
    </xf>
    <xf numFmtId="3" fontId="11" fillId="8" borderId="13" xfId="0" applyNumberFormat="1" applyFont="1" applyFill="1" applyBorder="1" applyAlignment="1">
      <alignment horizontal="center" vertical="center"/>
    </xf>
    <xf numFmtId="3" fontId="3" fillId="8" borderId="13" xfId="0" applyNumberFormat="1" applyFont="1" applyFill="1" applyBorder="1" applyAlignment="1">
      <alignment horizontal="left" vertical="center"/>
    </xf>
    <xf numFmtId="3" fontId="3" fillId="8" borderId="1" xfId="0" quotePrefix="1" applyNumberFormat="1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 wrapText="1"/>
    </xf>
    <xf numFmtId="3" fontId="3" fillId="5" borderId="13" xfId="0" applyNumberFormat="1" applyFont="1" applyFill="1" applyBorder="1" applyAlignment="1">
      <alignment horizontal="left" vertical="center"/>
    </xf>
    <xf numFmtId="3" fontId="3" fillId="5" borderId="13" xfId="0" applyNumberFormat="1" applyFont="1" applyFill="1" applyBorder="1" applyAlignment="1">
      <alignment horizontal="center" vertical="center"/>
    </xf>
    <xf numFmtId="3" fontId="3" fillId="5" borderId="13" xfId="0" applyNumberFormat="1" applyFont="1" applyFill="1" applyBorder="1" applyAlignment="1">
      <alignment horizontal="left" vertical="center" wrapText="1"/>
    </xf>
    <xf numFmtId="0" fontId="12" fillId="8" borderId="0" xfId="0" applyFont="1" applyFill="1" applyBorder="1" applyAlignment="1">
      <alignment vertical="center" wrapText="1"/>
    </xf>
    <xf numFmtId="4" fontId="16" fillId="4" borderId="0" xfId="0" applyNumberFormat="1" applyFont="1" applyFill="1" applyBorder="1" applyAlignment="1">
      <alignment horizontal="right"/>
    </xf>
    <xf numFmtId="0" fontId="16" fillId="4" borderId="0" xfId="0" quotePrefix="1" applyFont="1" applyFill="1"/>
    <xf numFmtId="3" fontId="29" fillId="4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/>
    <xf numFmtId="4" fontId="16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" fontId="16" fillId="0" borderId="0" xfId="0" applyNumberFormat="1" applyFont="1" applyFill="1"/>
    <xf numFmtId="4" fontId="19" fillId="4" borderId="15" xfId="0" applyNumberFormat="1" applyFont="1" applyFill="1" applyBorder="1" applyAlignment="1">
      <alignment horizontal="center" vertical="center"/>
    </xf>
    <xf numFmtId="17" fontId="12" fillId="4" borderId="0" xfId="0" applyNumberFormat="1" applyFont="1" applyFill="1" applyAlignment="1">
      <alignment horizontal="left" vertical="center" wrapText="1"/>
    </xf>
    <xf numFmtId="3" fontId="3" fillId="8" borderId="9" xfId="0" applyNumberFormat="1" applyFont="1" applyFill="1" applyBorder="1" applyAlignment="1">
      <alignment horizontal="left" vertical="center" wrapText="1"/>
    </xf>
    <xf numFmtId="3" fontId="3" fillId="8" borderId="9" xfId="0" applyNumberFormat="1" applyFont="1" applyFill="1" applyBorder="1" applyAlignment="1">
      <alignment horizontal="left" vertical="center"/>
    </xf>
    <xf numFmtId="3" fontId="3" fillId="5" borderId="9" xfId="0" applyNumberFormat="1" applyFont="1" applyFill="1" applyBorder="1" applyAlignment="1">
      <alignment horizontal="left" vertical="center"/>
    </xf>
    <xf numFmtId="3" fontId="3" fillId="5" borderId="9" xfId="0" applyNumberFormat="1" applyFont="1" applyFill="1" applyBorder="1" applyAlignment="1">
      <alignment horizontal="left" vertical="center" wrapText="1"/>
    </xf>
    <xf numFmtId="3" fontId="3" fillId="5" borderId="1" xfId="0" applyNumberFormat="1" applyFont="1" applyFill="1" applyBorder="1" applyAlignment="1">
      <alignment horizontal="left" vertical="center" wrapText="1"/>
    </xf>
    <xf numFmtId="3" fontId="3" fillId="8" borderId="13" xfId="0" quotePrefix="1" applyNumberFormat="1" applyFont="1" applyFill="1" applyBorder="1" applyAlignment="1">
      <alignment horizontal="center" vertical="center"/>
    </xf>
    <xf numFmtId="4" fontId="17" fillId="4" borderId="0" xfId="0" applyNumberFormat="1" applyFont="1" applyFill="1" applyBorder="1" applyAlignment="1"/>
    <xf numFmtId="3" fontId="20" fillId="4" borderId="0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 vertical="center" wrapText="1"/>
    </xf>
    <xf numFmtId="3" fontId="20" fillId="4" borderId="0" xfId="0" applyNumberFormat="1" applyFont="1" applyFill="1" applyBorder="1" applyAlignment="1">
      <alignment horizontal="center"/>
    </xf>
    <xf numFmtId="3" fontId="20" fillId="4" borderId="0" xfId="0" applyNumberFormat="1" applyFont="1" applyFill="1" applyBorder="1" applyAlignment="1">
      <alignment horizontal="center"/>
    </xf>
    <xf numFmtId="3" fontId="20" fillId="4" borderId="0" xfId="0" applyNumberFormat="1" applyFont="1" applyFill="1" applyBorder="1" applyAlignment="1">
      <alignment horizontal="center"/>
    </xf>
    <xf numFmtId="3" fontId="31" fillId="9" borderId="1" xfId="0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3" fontId="11" fillId="0" borderId="13" xfId="0" applyNumberFormat="1" applyFont="1" applyFill="1" applyBorder="1" applyAlignment="1">
      <alignment horizontal="center" vertical="center"/>
    </xf>
    <xf numFmtId="4" fontId="0" fillId="0" borderId="0" xfId="0" applyNumberFormat="1"/>
    <xf numFmtId="1" fontId="32" fillId="3" borderId="1" xfId="0" quotePrefix="1" applyNumberFormat="1" applyFont="1" applyFill="1" applyBorder="1" applyAlignment="1">
      <alignment horizontal="center" vertical="center"/>
    </xf>
    <xf numFmtId="1" fontId="32" fillId="3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3" fontId="21" fillId="0" borderId="19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center"/>
    </xf>
    <xf numFmtId="3" fontId="21" fillId="0" borderId="21" xfId="0" applyNumberFormat="1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7" fillId="7" borderId="12" xfId="0" applyFont="1" applyFill="1" applyBorder="1" applyAlignment="1">
      <alignment horizontal="center" vertical="center" textRotation="90"/>
    </xf>
    <xf numFmtId="0" fontId="27" fillId="7" borderId="14" xfId="0" applyFont="1" applyFill="1" applyBorder="1" applyAlignment="1">
      <alignment horizontal="center" vertical="center" textRotation="90"/>
    </xf>
    <xf numFmtId="0" fontId="27" fillId="7" borderId="13" xfId="0" applyFont="1" applyFill="1" applyBorder="1" applyAlignment="1">
      <alignment horizontal="center" vertical="center" textRotation="90"/>
    </xf>
    <xf numFmtId="0" fontId="12" fillId="6" borderId="12" xfId="0" applyFont="1" applyFill="1" applyBorder="1" applyAlignment="1">
      <alignment horizontal="center" vertical="center" textRotation="90"/>
    </xf>
    <xf numFmtId="0" fontId="12" fillId="6" borderId="14" xfId="0" applyFont="1" applyFill="1" applyBorder="1" applyAlignment="1">
      <alignment horizontal="center" vertical="center" textRotation="90"/>
    </xf>
    <xf numFmtId="0" fontId="12" fillId="6" borderId="13" xfId="0" applyFont="1" applyFill="1" applyBorder="1" applyAlignment="1">
      <alignment horizontal="center" vertical="center" textRotation="90"/>
    </xf>
    <xf numFmtId="0" fontId="12" fillId="5" borderId="12" xfId="0" applyFont="1" applyFill="1" applyBorder="1" applyAlignment="1">
      <alignment horizontal="center" vertical="center" textRotation="90" wrapText="1"/>
    </xf>
    <xf numFmtId="0" fontId="12" fillId="5" borderId="14" xfId="0" applyFont="1" applyFill="1" applyBorder="1" applyAlignment="1">
      <alignment horizontal="center" vertical="center" textRotation="90" wrapText="1"/>
    </xf>
    <xf numFmtId="0" fontId="12" fillId="5" borderId="13" xfId="0" applyFont="1" applyFill="1" applyBorder="1" applyAlignment="1">
      <alignment horizontal="center" vertical="center" textRotation="90" wrapText="1"/>
    </xf>
    <xf numFmtId="0" fontId="12" fillId="6" borderId="12" xfId="0" applyFont="1" applyFill="1" applyBorder="1" applyAlignment="1">
      <alignment horizontal="center" vertical="center" textRotation="90" wrapText="1"/>
    </xf>
    <xf numFmtId="0" fontId="12" fillId="6" borderId="14" xfId="0" applyFont="1" applyFill="1" applyBorder="1" applyAlignment="1">
      <alignment horizontal="center" vertical="center" textRotation="90" wrapText="1"/>
    </xf>
    <xf numFmtId="0" fontId="12" fillId="8" borderId="12" xfId="0" applyFont="1" applyFill="1" applyBorder="1" applyAlignment="1">
      <alignment horizontal="center" vertical="center" textRotation="90" wrapText="1"/>
    </xf>
    <xf numFmtId="0" fontId="12" fillId="8" borderId="14" xfId="0" applyFont="1" applyFill="1" applyBorder="1" applyAlignment="1">
      <alignment horizontal="center" vertical="center" textRotation="90" wrapText="1"/>
    </xf>
    <xf numFmtId="0" fontId="12" fillId="6" borderId="13" xfId="0" applyFont="1" applyFill="1" applyBorder="1" applyAlignment="1">
      <alignment horizontal="center" vertical="center" textRotation="90" wrapText="1"/>
    </xf>
    <xf numFmtId="0" fontId="12" fillId="8" borderId="13" xfId="0" applyFont="1" applyFill="1" applyBorder="1" applyAlignment="1">
      <alignment horizontal="center" vertical="center" textRotation="90" wrapText="1"/>
    </xf>
    <xf numFmtId="4" fontId="17" fillId="4" borderId="0" xfId="0" applyNumberFormat="1" applyFont="1" applyFill="1" applyBorder="1" applyAlignment="1">
      <alignment horizontal="center"/>
    </xf>
    <xf numFmtId="4" fontId="30" fillId="4" borderId="0" xfId="0" quotePrefix="1" applyNumberFormat="1" applyFont="1" applyFill="1" applyBorder="1" applyAlignment="1">
      <alignment horizontal="center"/>
    </xf>
    <xf numFmtId="4" fontId="30" fillId="4" borderId="0" xfId="0" applyNumberFormat="1" applyFont="1" applyFill="1" applyBorder="1" applyAlignment="1">
      <alignment horizontal="center"/>
    </xf>
    <xf numFmtId="17" fontId="12" fillId="4" borderId="0" xfId="0" applyNumberFormat="1" applyFont="1" applyFill="1" applyAlignment="1">
      <alignment horizontal="left" vertical="center" wrapText="1"/>
    </xf>
    <xf numFmtId="3" fontId="20" fillId="4" borderId="0" xfId="0" applyNumberFormat="1" applyFont="1" applyFill="1" applyBorder="1" applyAlignment="1">
      <alignment horizontal="center"/>
    </xf>
    <xf numFmtId="3" fontId="23" fillId="4" borderId="0" xfId="0" applyNumberFormat="1" applyFont="1" applyFill="1" applyBorder="1" applyAlignment="1">
      <alignment horizontal="center"/>
    </xf>
    <xf numFmtId="3" fontId="23" fillId="4" borderId="18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100659</xdr:colOff>
      <xdr:row>0</xdr:row>
      <xdr:rowOff>114300</xdr:rowOff>
    </xdr:from>
    <xdr:to>
      <xdr:col>11</xdr:col>
      <xdr:colOff>214092</xdr:colOff>
      <xdr:row>5</xdr:row>
      <xdr:rowOff>95250</xdr:rowOff>
    </xdr:to>
    <xdr:pic>
      <xdr:nvPicPr>
        <xdr:cNvPr id="3" name="Picture 4" descr="L:\Chrysler - Restringido\Sectores\3_Planificación &amp; Producto\Producto Chrysler\Información Producto\Info Jeep\Jeep Grand Cherokee\Grand Cherokee 2014\Fotos MY2014\Summit_BrightWhit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90" t="29885" r="15699" b="18010"/>
        <a:stretch/>
      </xdr:blipFill>
      <xdr:spPr bwMode="auto">
        <a:xfrm>
          <a:off x="5634684" y="114300"/>
          <a:ext cx="170410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1</xdr:row>
      <xdr:rowOff>142875</xdr:rowOff>
    </xdr:from>
    <xdr:to>
      <xdr:col>2</xdr:col>
      <xdr:colOff>2209800</xdr:colOff>
      <xdr:row>5</xdr:row>
      <xdr:rowOff>44262</xdr:rowOff>
    </xdr:to>
    <xdr:pic>
      <xdr:nvPicPr>
        <xdr:cNvPr id="4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333375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120435</xdr:rowOff>
    </xdr:from>
    <xdr:to>
      <xdr:col>12</xdr:col>
      <xdr:colOff>65855</xdr:colOff>
      <xdr:row>5</xdr:row>
      <xdr:rowOff>104775</xdr:rowOff>
    </xdr:to>
    <xdr:pic>
      <xdr:nvPicPr>
        <xdr:cNvPr id="2" name="Picture 5" descr="L:\Chrysler - Restringido\Sectores\3_Planificación &amp; Producto\Producto Chrysler\Información Producto\Info Jeep\Jeep Wrangler 2P\Wrangler 2P 2014\Fotos\Rubicon_2P_FlameRe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9" r="8893" b="12342"/>
        <a:stretch/>
      </xdr:blipFill>
      <xdr:spPr bwMode="auto">
        <a:xfrm>
          <a:off x="5229225" y="120435"/>
          <a:ext cx="1694630" cy="108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</xdr:row>
      <xdr:rowOff>114300</xdr:rowOff>
    </xdr:from>
    <xdr:to>
      <xdr:col>2</xdr:col>
      <xdr:colOff>2285999</xdr:colOff>
      <xdr:row>5</xdr:row>
      <xdr:rowOff>15687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048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175359</xdr:rowOff>
    </xdr:from>
    <xdr:to>
      <xdr:col>11</xdr:col>
      <xdr:colOff>202819</xdr:colOff>
      <xdr:row>5</xdr:row>
      <xdr:rowOff>66675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225" t="27252" r="6677" b="17098"/>
        <a:stretch/>
      </xdr:blipFill>
      <xdr:spPr>
        <a:xfrm>
          <a:off x="5876925" y="175359"/>
          <a:ext cx="1507744" cy="99621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</xdr:row>
      <xdr:rowOff>114300</xdr:rowOff>
    </xdr:from>
    <xdr:to>
      <xdr:col>2</xdr:col>
      <xdr:colOff>2238374</xdr:colOff>
      <xdr:row>5</xdr:row>
      <xdr:rowOff>15687</xdr:rowOff>
    </xdr:to>
    <xdr:pic>
      <xdr:nvPicPr>
        <xdr:cNvPr id="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048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175359</xdr:rowOff>
    </xdr:from>
    <xdr:to>
      <xdr:col>11</xdr:col>
      <xdr:colOff>202819</xdr:colOff>
      <xdr:row>5</xdr:row>
      <xdr:rowOff>66675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225" t="27252" r="6677" b="17098"/>
        <a:stretch/>
      </xdr:blipFill>
      <xdr:spPr>
        <a:xfrm>
          <a:off x="5876925" y="175359"/>
          <a:ext cx="1507744" cy="99621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</xdr:row>
      <xdr:rowOff>114300</xdr:rowOff>
    </xdr:from>
    <xdr:to>
      <xdr:col>2</xdr:col>
      <xdr:colOff>2238374</xdr:colOff>
      <xdr:row>5</xdr:row>
      <xdr:rowOff>15687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048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152400</xdr:rowOff>
    </xdr:from>
    <xdr:to>
      <xdr:col>4</xdr:col>
      <xdr:colOff>771524</xdr:colOff>
      <xdr:row>4</xdr:row>
      <xdr:rowOff>168087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524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100659</xdr:colOff>
      <xdr:row>0</xdr:row>
      <xdr:rowOff>114300</xdr:rowOff>
    </xdr:from>
    <xdr:to>
      <xdr:col>11</xdr:col>
      <xdr:colOff>214092</xdr:colOff>
      <xdr:row>5</xdr:row>
      <xdr:rowOff>95250</xdr:rowOff>
    </xdr:to>
    <xdr:pic>
      <xdr:nvPicPr>
        <xdr:cNvPr id="2" name="Picture 4" descr="L:\Chrysler - Restringido\Sectores\3_Planificación &amp; Producto\Producto Chrysler\Información Producto\Info Jeep\Jeep Grand Cherokee\Grand Cherokee 2014\Fotos MY2014\Summit_BrightWhit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90" t="29885" r="15699" b="18010"/>
        <a:stretch/>
      </xdr:blipFill>
      <xdr:spPr bwMode="auto">
        <a:xfrm>
          <a:off x="5939484" y="114300"/>
          <a:ext cx="170410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1</xdr:row>
      <xdr:rowOff>142875</xdr:rowOff>
    </xdr:from>
    <xdr:to>
      <xdr:col>2</xdr:col>
      <xdr:colOff>2209800</xdr:colOff>
      <xdr:row>5</xdr:row>
      <xdr:rowOff>44262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333375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100659</xdr:colOff>
      <xdr:row>0</xdr:row>
      <xdr:rowOff>114300</xdr:rowOff>
    </xdr:from>
    <xdr:to>
      <xdr:col>11</xdr:col>
      <xdr:colOff>214092</xdr:colOff>
      <xdr:row>5</xdr:row>
      <xdr:rowOff>95250</xdr:rowOff>
    </xdr:to>
    <xdr:pic>
      <xdr:nvPicPr>
        <xdr:cNvPr id="2" name="Picture 4" descr="L:\Chrysler - Restringido\Sectores\3_Planificación &amp; Producto\Producto Chrysler\Información Producto\Info Jeep\Jeep Grand Cherokee\Grand Cherokee 2014\Fotos MY2014\Summit_BrightWhit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90" t="29885" r="15699" b="18010"/>
        <a:stretch/>
      </xdr:blipFill>
      <xdr:spPr bwMode="auto">
        <a:xfrm>
          <a:off x="5939484" y="114300"/>
          <a:ext cx="170410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1</xdr:row>
      <xdr:rowOff>142875</xdr:rowOff>
    </xdr:from>
    <xdr:to>
      <xdr:col>2</xdr:col>
      <xdr:colOff>2209800</xdr:colOff>
      <xdr:row>5</xdr:row>
      <xdr:rowOff>44262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333375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185619</xdr:rowOff>
    </xdr:from>
    <xdr:to>
      <xdr:col>12</xdr:col>
      <xdr:colOff>0</xdr:colOff>
      <xdr:row>5</xdr:row>
      <xdr:rowOff>51862</xdr:rowOff>
    </xdr:to>
    <xdr:pic>
      <xdr:nvPicPr>
        <xdr:cNvPr id="3" name="Picture 3" descr="L:\Chrysler - Restringido\Sectores\3_Planificación &amp; Producto\Producto Chrysler\Información Producto\Info Jeep\Jeep Cherokee\Cherokee (KL) 2014\Fotos alta calidad\Fotos Cherokee\Cherokee_MEDIE\JeepCher_Brighte Whit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35" t="21562" r="17261" b="13970"/>
        <a:stretch/>
      </xdr:blipFill>
      <xdr:spPr bwMode="auto">
        <a:xfrm>
          <a:off x="6581775" y="185619"/>
          <a:ext cx="1714500" cy="971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142875</xdr:rowOff>
    </xdr:from>
    <xdr:to>
      <xdr:col>2</xdr:col>
      <xdr:colOff>2228849</xdr:colOff>
      <xdr:row>5</xdr:row>
      <xdr:rowOff>44262</xdr:rowOff>
    </xdr:to>
    <xdr:pic>
      <xdr:nvPicPr>
        <xdr:cNvPr id="4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33375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185619</xdr:rowOff>
    </xdr:from>
    <xdr:to>
      <xdr:col>11</xdr:col>
      <xdr:colOff>219075</xdr:colOff>
      <xdr:row>5</xdr:row>
      <xdr:rowOff>51862</xdr:rowOff>
    </xdr:to>
    <xdr:pic>
      <xdr:nvPicPr>
        <xdr:cNvPr id="2" name="Picture 3" descr="L:\Chrysler - Restringido\Sectores\3_Planificación &amp; Producto\Producto Chrysler\Información Producto\Info Jeep\Jeep Cherokee\Cherokee (KL) 2014\Fotos alta calidad\Fotos Cherokee\Cherokee_MEDIE\JeepCher_Brighte Whit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35" t="21562" r="17261" b="13970"/>
        <a:stretch/>
      </xdr:blipFill>
      <xdr:spPr bwMode="auto">
        <a:xfrm>
          <a:off x="7029450" y="185619"/>
          <a:ext cx="1714500" cy="971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142875</xdr:rowOff>
    </xdr:from>
    <xdr:to>
      <xdr:col>2</xdr:col>
      <xdr:colOff>2228849</xdr:colOff>
      <xdr:row>5</xdr:row>
      <xdr:rowOff>44262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33375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185619</xdr:rowOff>
    </xdr:from>
    <xdr:to>
      <xdr:col>11</xdr:col>
      <xdr:colOff>219075</xdr:colOff>
      <xdr:row>5</xdr:row>
      <xdr:rowOff>51862</xdr:rowOff>
    </xdr:to>
    <xdr:pic>
      <xdr:nvPicPr>
        <xdr:cNvPr id="2" name="Picture 3" descr="L:\Chrysler - Restringido\Sectores\3_Planificación &amp; Producto\Producto Chrysler\Información Producto\Info Jeep\Jeep Cherokee\Cherokee (KL) 2014\Fotos alta calidad\Fotos Cherokee\Cherokee_MEDIE\JeepCher_Brighte Whit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35" t="21562" r="17261" b="13970"/>
        <a:stretch/>
      </xdr:blipFill>
      <xdr:spPr bwMode="auto">
        <a:xfrm>
          <a:off x="7172325" y="185619"/>
          <a:ext cx="1714500" cy="971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142875</xdr:rowOff>
    </xdr:from>
    <xdr:to>
      <xdr:col>2</xdr:col>
      <xdr:colOff>2228849</xdr:colOff>
      <xdr:row>5</xdr:row>
      <xdr:rowOff>44262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33375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126441</xdr:colOff>
      <xdr:row>1</xdr:row>
      <xdr:rowOff>38100</xdr:rowOff>
    </xdr:from>
    <xdr:to>
      <xdr:col>11</xdr:col>
      <xdr:colOff>151205</xdr:colOff>
      <xdr:row>5</xdr:row>
      <xdr:rowOff>95250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0098" t="32191" r="10117" b="22830"/>
        <a:stretch/>
      </xdr:blipFill>
      <xdr:spPr>
        <a:xfrm>
          <a:off x="6584391" y="228600"/>
          <a:ext cx="1501139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</xdr:row>
      <xdr:rowOff>0</xdr:rowOff>
    </xdr:from>
    <xdr:to>
      <xdr:col>2</xdr:col>
      <xdr:colOff>2152649</xdr:colOff>
      <xdr:row>5</xdr:row>
      <xdr:rowOff>91887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810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126441</xdr:colOff>
      <xdr:row>1</xdr:row>
      <xdr:rowOff>38100</xdr:rowOff>
    </xdr:from>
    <xdr:to>
      <xdr:col>11</xdr:col>
      <xdr:colOff>151205</xdr:colOff>
      <xdr:row>5</xdr:row>
      <xdr:rowOff>95250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0098" t="32191" r="10117" b="22830"/>
        <a:stretch/>
      </xdr:blipFill>
      <xdr:spPr>
        <a:xfrm>
          <a:off x="6670116" y="228600"/>
          <a:ext cx="1501139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</xdr:row>
      <xdr:rowOff>0</xdr:rowOff>
    </xdr:from>
    <xdr:to>
      <xdr:col>2</xdr:col>
      <xdr:colOff>2152649</xdr:colOff>
      <xdr:row>5</xdr:row>
      <xdr:rowOff>91887</xdr:rowOff>
    </xdr:to>
    <xdr:pic>
      <xdr:nvPicPr>
        <xdr:cNvPr id="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810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120435</xdr:rowOff>
    </xdr:from>
    <xdr:to>
      <xdr:col>12</xdr:col>
      <xdr:colOff>65855</xdr:colOff>
      <xdr:row>5</xdr:row>
      <xdr:rowOff>104775</xdr:rowOff>
    </xdr:to>
    <xdr:pic>
      <xdr:nvPicPr>
        <xdr:cNvPr id="4" name="Picture 5" descr="L:\Chrysler - Restringido\Sectores\3_Planificación &amp; Producto\Producto Chrysler\Información Producto\Info Jeep\Jeep Wrangler 2P\Wrangler 2P 2014\Fotos\Rubicon_2P_FlameRe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9" r="8893" b="12342"/>
        <a:stretch/>
      </xdr:blipFill>
      <xdr:spPr bwMode="auto">
        <a:xfrm>
          <a:off x="5229225" y="120435"/>
          <a:ext cx="1694630" cy="108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</xdr:row>
      <xdr:rowOff>114300</xdr:rowOff>
    </xdr:from>
    <xdr:to>
      <xdr:col>2</xdr:col>
      <xdr:colOff>2285999</xdr:colOff>
      <xdr:row>5</xdr:row>
      <xdr:rowOff>15687</xdr:rowOff>
    </xdr:to>
    <xdr:pic>
      <xdr:nvPicPr>
        <xdr:cNvPr id="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04800"/>
          <a:ext cx="2105024" cy="81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29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53.42578125" bestFit="1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.7109375" customWidth="1"/>
    <col min="9" max="9" width="6.7109375" customWidth="1"/>
    <col min="10" max="10" width="2.28515625" customWidth="1"/>
    <col min="11" max="11" width="10.140625" bestFit="1" customWidth="1"/>
    <col min="12" max="12" width="4.42578125" bestFit="1" customWidth="1"/>
    <col min="13" max="13" width="2.42578125" customWidth="1"/>
    <col min="14" max="14" width="11.7109375" bestFit="1" customWidth="1"/>
    <col min="15" max="15" width="7.140625" bestFit="1" customWidth="1"/>
    <col min="16" max="16" width="9.140625" bestFit="1" customWidth="1"/>
    <col min="17" max="17" width="9.28515625" bestFit="1" customWidth="1"/>
    <col min="18" max="18" width="2.140625" customWidth="1"/>
    <col min="19" max="19" width="11.7109375" bestFit="1" customWidth="1"/>
    <col min="20" max="20" width="7.140625" bestFit="1" customWidth="1"/>
    <col min="21" max="21" width="9.140625" bestFit="1" customWidth="1"/>
    <col min="22" max="22" width="9.28515625" bestFit="1" customWidth="1"/>
    <col min="23" max="23" width="2.28515625" customWidth="1"/>
    <col min="24" max="24" width="9.5703125" bestFit="1" customWidth="1"/>
    <col min="25" max="25" width="7.140625" bestFit="1" customWidth="1"/>
    <col min="26" max="26" width="9.140625" bestFit="1" customWidth="1"/>
    <col min="27" max="27" width="10.140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9.140625" bestFit="1" customWidth="1"/>
    <col min="32" max="32" width="9.28515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">
        <v>380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6" spans="3:33" ht="12.75" customHeight="1" x14ac:dyDescent="0.25"/>
    <row r="7" spans="3:33" ht="30" x14ac:dyDescent="0.25">
      <c r="C7" s="131" t="s">
        <v>236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" customHeight="1" x14ac:dyDescent="0.25">
      <c r="C9" s="18" t="s">
        <v>193</v>
      </c>
      <c r="D9" s="43">
        <v>2015</v>
      </c>
      <c r="E9" s="20" t="s">
        <v>41</v>
      </c>
      <c r="F9" s="20" t="s">
        <v>192</v>
      </c>
      <c r="G9" s="21"/>
      <c r="H9" s="22">
        <v>190</v>
      </c>
      <c r="I9" s="20">
        <v>198</v>
      </c>
      <c r="J9" s="21"/>
      <c r="K9" s="132">
        <v>42944.65</v>
      </c>
      <c r="L9" s="20">
        <v>650</v>
      </c>
      <c r="M9" s="21"/>
      <c r="N9" s="24">
        <f>(K9+L9)*$N$8</f>
        <v>9154.8765000000003</v>
      </c>
      <c r="O9" s="25">
        <v>9.7500000000000003E-2</v>
      </c>
      <c r="P9" s="26">
        <f t="shared" ref="P9" si="0">(K9+L9)*O9</f>
        <v>4250.4783750000006</v>
      </c>
      <c r="Q9" s="23">
        <f t="shared" ref="Q9" si="1">K9+L9+N9+P9</f>
        <v>57000.004874999999</v>
      </c>
      <c r="R9" s="21"/>
      <c r="S9" s="24">
        <f t="shared" ref="S9:S14" si="2">($K9+$L9)*$N$8</f>
        <v>9154.8765000000003</v>
      </c>
      <c r="T9" s="25">
        <v>9.7500000000000003E-2</v>
      </c>
      <c r="U9" s="26">
        <f t="shared" ref="U9" si="3">($K9+$L9)*T9</f>
        <v>4250.4783750000006</v>
      </c>
      <c r="V9" s="23">
        <f t="shared" ref="V9:V14" si="4">$K9+$L9+$S9+$U9</f>
        <v>57000.004874999999</v>
      </c>
      <c r="W9" s="21"/>
      <c r="X9" s="24">
        <f t="shared" ref="X9:X14" si="5">($K9+$L9)*$N$8</f>
        <v>9154.8765000000003</v>
      </c>
      <c r="Y9" s="25">
        <v>9.7500000000000003E-2</v>
      </c>
      <c r="Z9" s="26">
        <f t="shared" ref="Z9" si="6">($K9+$L9)*Y9</f>
        <v>4250.4783750000006</v>
      </c>
      <c r="AA9" s="23">
        <f t="shared" ref="AA9" si="7">$K9+$L9+X9+Z9</f>
        <v>57000.004874999999</v>
      </c>
      <c r="AB9" s="21"/>
      <c r="AC9" s="24">
        <f t="shared" ref="AC9:AC14" si="8">($K9+$L9)*$N$8</f>
        <v>9154.8765000000003</v>
      </c>
      <c r="AD9" s="25">
        <v>0.11</v>
      </c>
      <c r="AE9" s="26">
        <f t="shared" ref="AE9" si="9">($K9+$L9)*AD9</f>
        <v>4795.4115000000002</v>
      </c>
      <c r="AF9" s="23">
        <f t="shared" ref="AF9" si="10">$K9+$L9+AC9+AE9</f>
        <v>57544.938000000002</v>
      </c>
      <c r="AG9" s="21"/>
    </row>
    <row r="10" spans="3:33" ht="24" customHeight="1" x14ac:dyDescent="0.25">
      <c r="C10" s="18" t="s">
        <v>194</v>
      </c>
      <c r="D10" s="43">
        <v>2015</v>
      </c>
      <c r="E10" s="20" t="s">
        <v>42</v>
      </c>
      <c r="F10" s="20" t="s">
        <v>201</v>
      </c>
      <c r="G10" s="21"/>
      <c r="H10" s="22">
        <v>190</v>
      </c>
      <c r="I10" s="20">
        <v>198</v>
      </c>
      <c r="J10" s="21"/>
      <c r="K10" s="132">
        <v>48298.375</v>
      </c>
      <c r="L10" s="20">
        <v>650</v>
      </c>
      <c r="M10" s="21"/>
      <c r="N10" s="24">
        <f t="shared" ref="N10" si="11">(K10+L10)*$N$8</f>
        <v>10279.158750000001</v>
      </c>
      <c r="O10" s="25">
        <v>9.7500000000000003E-2</v>
      </c>
      <c r="P10" s="26">
        <f t="shared" ref="P10" si="12">(K10+L10)*O10</f>
        <v>4772.4665624999998</v>
      </c>
      <c r="Q10" s="23">
        <f t="shared" ref="Q10" si="13">K10+L10+N10+P10</f>
        <v>64000.0003125</v>
      </c>
      <c r="R10" s="21"/>
      <c r="S10" s="24">
        <f t="shared" si="2"/>
        <v>10279.158750000001</v>
      </c>
      <c r="T10" s="25">
        <v>9.7500000000000003E-2</v>
      </c>
      <c r="U10" s="26">
        <f t="shared" ref="U10" si="14">($K10+$L10)*T10</f>
        <v>4772.4665624999998</v>
      </c>
      <c r="V10" s="23">
        <f t="shared" si="4"/>
        <v>64000.0003125</v>
      </c>
      <c r="W10" s="21"/>
      <c r="X10" s="24">
        <f t="shared" si="5"/>
        <v>10279.158750000001</v>
      </c>
      <c r="Y10" s="25">
        <v>9.7500000000000003E-2</v>
      </c>
      <c r="Z10" s="26">
        <f t="shared" ref="Z10" si="15">($K10+$L10)*Y10</f>
        <v>4772.4665624999998</v>
      </c>
      <c r="AA10" s="23">
        <f t="shared" ref="AA10" si="16">$K10+$L10+X10+Z10</f>
        <v>64000.0003125</v>
      </c>
      <c r="AB10" s="21"/>
      <c r="AC10" s="24">
        <f t="shared" si="8"/>
        <v>10279.158750000001</v>
      </c>
      <c r="AD10" s="25">
        <v>0.11</v>
      </c>
      <c r="AE10" s="26">
        <f t="shared" ref="AE10" si="17">($K10+$L10)*AD10</f>
        <v>5384.32125</v>
      </c>
      <c r="AF10" s="23">
        <f t="shared" ref="AF10" si="18">$K10+$L10+AC10+AE10</f>
        <v>64611.855000000003</v>
      </c>
      <c r="AG10" s="21"/>
    </row>
    <row r="11" spans="3:33" ht="24" customHeight="1" x14ac:dyDescent="0.25">
      <c r="C11" s="18" t="s">
        <v>195</v>
      </c>
      <c r="D11" s="43">
        <v>2015</v>
      </c>
      <c r="E11" s="20" t="s">
        <v>42</v>
      </c>
      <c r="F11" s="20" t="s">
        <v>200</v>
      </c>
      <c r="G11" s="21"/>
      <c r="H11" s="22">
        <v>250</v>
      </c>
      <c r="I11" s="20">
        <v>198</v>
      </c>
      <c r="J11" s="21"/>
      <c r="K11" s="132">
        <v>51357.65</v>
      </c>
      <c r="L11" s="20">
        <v>650</v>
      </c>
      <c r="M11" s="21"/>
      <c r="N11" s="24">
        <f t="shared" ref="N11" si="19">(K11+L11)*$N$8</f>
        <v>10921.6065</v>
      </c>
      <c r="O11" s="25">
        <v>9.7500000000000003E-2</v>
      </c>
      <c r="P11" s="26">
        <f t="shared" ref="P11" si="20">(K11+L11)*O11</f>
        <v>5070.7458750000005</v>
      </c>
      <c r="Q11" s="23">
        <f t="shared" ref="Q11" si="21">K11+L11+N11+P11</f>
        <v>68000.002375000011</v>
      </c>
      <c r="R11" s="21"/>
      <c r="S11" s="24">
        <f t="shared" si="2"/>
        <v>10921.6065</v>
      </c>
      <c r="T11" s="25">
        <v>9.7500000000000003E-2</v>
      </c>
      <c r="U11" s="26">
        <f t="shared" ref="U11" si="22">($K11+$L11)*T11</f>
        <v>5070.7458750000005</v>
      </c>
      <c r="V11" s="23">
        <f t="shared" si="4"/>
        <v>68000.002375000011</v>
      </c>
      <c r="W11" s="21"/>
      <c r="X11" s="24">
        <f t="shared" si="5"/>
        <v>10921.6065</v>
      </c>
      <c r="Y11" s="25">
        <v>9.7500000000000003E-2</v>
      </c>
      <c r="Z11" s="26">
        <f t="shared" ref="Z11" si="23">($K11+$L11)*Y11</f>
        <v>5070.7458750000005</v>
      </c>
      <c r="AA11" s="23">
        <f t="shared" ref="AA11" si="24">$K11+$L11+X11+Z11</f>
        <v>68000.002375000011</v>
      </c>
      <c r="AB11" s="21"/>
      <c r="AC11" s="24">
        <f t="shared" si="8"/>
        <v>10921.6065</v>
      </c>
      <c r="AD11" s="25">
        <v>0.11</v>
      </c>
      <c r="AE11" s="26">
        <f t="shared" ref="AE11" si="25">($K11+$L11)*AD11</f>
        <v>5720.8415000000005</v>
      </c>
      <c r="AF11" s="23">
        <f t="shared" ref="AF11" si="26">$K11+$L11+AC11+AE11</f>
        <v>68650.097999999998</v>
      </c>
      <c r="AG11" s="21"/>
    </row>
    <row r="12" spans="3:33" ht="24" customHeight="1" x14ac:dyDescent="0.25">
      <c r="C12" s="18" t="s">
        <v>196</v>
      </c>
      <c r="D12" s="43">
        <v>2015</v>
      </c>
      <c r="E12" s="20" t="s">
        <v>43</v>
      </c>
      <c r="F12" s="20" t="s">
        <v>197</v>
      </c>
      <c r="G12" s="21"/>
      <c r="H12" s="22">
        <v>250</v>
      </c>
      <c r="I12" s="20">
        <v>198</v>
      </c>
      <c r="J12" s="21"/>
      <c r="K12" s="132">
        <v>58776.39</v>
      </c>
      <c r="L12" s="20">
        <v>650</v>
      </c>
      <c r="M12" s="21"/>
      <c r="N12" s="24">
        <f t="shared" ref="N12" si="27">(K12+L12)*$N$8</f>
        <v>12479.5419</v>
      </c>
      <c r="O12" s="25">
        <v>9.7500000000000003E-2</v>
      </c>
      <c r="P12" s="26">
        <f t="shared" ref="P12" si="28">(K12+L12)*O12</f>
        <v>5794.0730249999997</v>
      </c>
      <c r="Q12" s="23">
        <f t="shared" ref="Q12" si="29">K12+L12+N12+P12</f>
        <v>77700.004925000001</v>
      </c>
      <c r="R12" s="21"/>
      <c r="S12" s="24">
        <f t="shared" si="2"/>
        <v>12479.5419</v>
      </c>
      <c r="T12" s="25">
        <v>9.7500000000000003E-2</v>
      </c>
      <c r="U12" s="26">
        <f t="shared" ref="U12" si="30">($K12+$L12)*T12</f>
        <v>5794.0730249999997</v>
      </c>
      <c r="V12" s="23">
        <f t="shared" si="4"/>
        <v>77700.004925000001</v>
      </c>
      <c r="W12" s="21"/>
      <c r="X12" s="24">
        <f t="shared" si="5"/>
        <v>12479.5419</v>
      </c>
      <c r="Y12" s="25">
        <v>9.7500000000000003E-2</v>
      </c>
      <c r="Z12" s="26">
        <f t="shared" ref="Z12" si="31">($K12+$L12)*Y12</f>
        <v>5794.0730249999997</v>
      </c>
      <c r="AA12" s="23">
        <f t="shared" ref="AA12" si="32">$K12+$L12+X12+Z12</f>
        <v>77700.004925000001</v>
      </c>
      <c r="AB12" s="21"/>
      <c r="AC12" s="24">
        <f t="shared" si="8"/>
        <v>12479.5419</v>
      </c>
      <c r="AD12" s="25">
        <v>0.11</v>
      </c>
      <c r="AE12" s="26">
        <f t="shared" ref="AE12" si="33">($K12+$L12)*AD12</f>
        <v>6536.9029</v>
      </c>
      <c r="AF12" s="23">
        <f t="shared" ref="AF12" si="34">$K12+$L12+AC12+AE12</f>
        <v>78442.834799999997</v>
      </c>
      <c r="AG12" s="21"/>
    </row>
    <row r="13" spans="3:33" ht="24" customHeight="1" x14ac:dyDescent="0.25">
      <c r="C13" s="18" t="s">
        <v>199</v>
      </c>
      <c r="D13" s="43">
        <v>2015</v>
      </c>
      <c r="E13" s="20" t="s">
        <v>44</v>
      </c>
      <c r="F13" s="20" t="s">
        <v>198</v>
      </c>
      <c r="G13" s="21"/>
      <c r="H13" s="22">
        <v>250</v>
      </c>
      <c r="I13" s="20">
        <v>198</v>
      </c>
      <c r="J13" s="21"/>
      <c r="K13" s="132">
        <v>61988.62</v>
      </c>
      <c r="L13" s="20">
        <v>650</v>
      </c>
      <c r="M13" s="21"/>
      <c r="N13" s="24">
        <f t="shared" ref="N13" si="35">(K13+L13)*$N$8</f>
        <v>13154.110199999999</v>
      </c>
      <c r="O13" s="25">
        <v>9.7500000000000003E-2</v>
      </c>
      <c r="P13" s="26">
        <f t="shared" ref="P13" si="36">(K13+L13)*O13</f>
        <v>6107.2654500000008</v>
      </c>
      <c r="Q13" s="23">
        <f t="shared" ref="Q13" si="37">K13+L13+N13+P13</f>
        <v>81899.995650000012</v>
      </c>
      <c r="R13" s="21"/>
      <c r="S13" s="24">
        <f t="shared" si="2"/>
        <v>13154.110199999999</v>
      </c>
      <c r="T13" s="25">
        <v>9.7500000000000003E-2</v>
      </c>
      <c r="U13" s="26">
        <f t="shared" ref="U13" si="38">($K13+$L13)*T13</f>
        <v>6107.2654500000008</v>
      </c>
      <c r="V13" s="23">
        <f t="shared" si="4"/>
        <v>81899.995650000012</v>
      </c>
      <c r="W13" s="21"/>
      <c r="X13" s="24">
        <f t="shared" si="5"/>
        <v>13154.110199999999</v>
      </c>
      <c r="Y13" s="25">
        <v>9.7500000000000003E-2</v>
      </c>
      <c r="Z13" s="26">
        <f t="shared" ref="Z13" si="39">($K13+$L13)*Y13</f>
        <v>6107.2654500000008</v>
      </c>
      <c r="AA13" s="23">
        <f t="shared" ref="AA13" si="40">$K13+$L13+X13+Z13</f>
        <v>81899.995650000012</v>
      </c>
      <c r="AB13" s="21"/>
      <c r="AC13" s="24">
        <f t="shared" si="8"/>
        <v>13154.110199999999</v>
      </c>
      <c r="AD13" s="25">
        <v>0.11</v>
      </c>
      <c r="AE13" s="26">
        <f t="shared" ref="AE13" si="41">($K13+$L13)*AD13</f>
        <v>6890.2482</v>
      </c>
      <c r="AF13" s="23">
        <f t="shared" ref="AF13" si="42">$K13+$L13+AC13+AE13</f>
        <v>82682.978400000007</v>
      </c>
      <c r="AG13" s="21"/>
    </row>
    <row r="14" spans="3:33" ht="24" customHeight="1" x14ac:dyDescent="0.25">
      <c r="C14" s="18" t="s">
        <v>204</v>
      </c>
      <c r="D14" s="43">
        <v>2015</v>
      </c>
      <c r="E14" s="20" t="s">
        <v>47</v>
      </c>
      <c r="F14" s="127" t="s">
        <v>205</v>
      </c>
      <c r="G14" s="21"/>
      <c r="H14" s="22">
        <v>468</v>
      </c>
      <c r="I14" s="20">
        <v>315</v>
      </c>
      <c r="J14" s="21"/>
      <c r="K14" s="132">
        <v>72130.850000000006</v>
      </c>
      <c r="L14" s="20">
        <v>650</v>
      </c>
      <c r="M14" s="21"/>
      <c r="N14" s="24">
        <f t="shared" ref="N14" si="43">(K14+L14)*$N$8</f>
        <v>15283.978500000001</v>
      </c>
      <c r="O14" s="25">
        <v>0.14749999999999999</v>
      </c>
      <c r="P14" s="26">
        <f t="shared" ref="P14" si="44">(K14+L14)*O14</f>
        <v>10735.175375000001</v>
      </c>
      <c r="Q14" s="23">
        <f t="shared" ref="Q14" si="45">K14+L14+N14+P14</f>
        <v>98800.003875000009</v>
      </c>
      <c r="R14" s="21"/>
      <c r="S14" s="24">
        <f t="shared" si="2"/>
        <v>15283.978500000001</v>
      </c>
      <c r="T14" s="25">
        <v>0.16</v>
      </c>
      <c r="U14" s="26">
        <f t="shared" ref="U14" si="46">($K14+$L14)*T14</f>
        <v>11644.936000000002</v>
      </c>
      <c r="V14" s="23">
        <f t="shared" si="4"/>
        <v>99709.764500000005</v>
      </c>
      <c r="W14" s="21"/>
      <c r="X14" s="24">
        <f t="shared" si="5"/>
        <v>15283.978500000001</v>
      </c>
      <c r="Y14" s="25">
        <v>0.16900000000000001</v>
      </c>
      <c r="Z14" s="26">
        <f t="shared" ref="Z14" si="47">($K14+$L14)*Y14</f>
        <v>12299.963650000002</v>
      </c>
      <c r="AA14" s="23">
        <f t="shared" ref="AA14" si="48">$K14+$L14+X14+Z14</f>
        <v>100364.79215000001</v>
      </c>
      <c r="AB14" s="21"/>
      <c r="AC14" s="24">
        <f t="shared" si="8"/>
        <v>15283.978500000001</v>
      </c>
      <c r="AD14" s="25">
        <v>0.16</v>
      </c>
      <c r="AE14" s="26">
        <f t="shared" ref="AE14" si="49">($K14+$L14)*AD14</f>
        <v>11644.936000000002</v>
      </c>
      <c r="AF14" s="23">
        <f t="shared" ref="AF14" si="50">$K14+$L14+AC14+AE14</f>
        <v>99709.764500000005</v>
      </c>
      <c r="AG14" s="21"/>
    </row>
    <row r="18" spans="3:32" ht="15" customHeight="1" x14ac:dyDescent="0.25">
      <c r="N18" s="137" t="s">
        <v>169</v>
      </c>
      <c r="O18" s="138"/>
      <c r="P18" s="138"/>
      <c r="Q18" s="139"/>
      <c r="S18" s="137" t="s">
        <v>17</v>
      </c>
      <c r="T18" s="138"/>
      <c r="U18" s="138"/>
      <c r="V18" s="139"/>
      <c r="X18" s="137" t="s">
        <v>19</v>
      </c>
      <c r="Y18" s="138"/>
      <c r="Z18" s="138"/>
      <c r="AA18" s="139"/>
      <c r="AC18" s="137" t="s">
        <v>21</v>
      </c>
      <c r="AD18" s="138"/>
      <c r="AE18" s="138"/>
      <c r="AF18" s="139"/>
    </row>
    <row r="19" spans="3:32" x14ac:dyDescent="0.25">
      <c r="N19" s="140"/>
      <c r="O19" s="141"/>
      <c r="P19" s="141"/>
      <c r="Q19" s="142"/>
      <c r="S19" s="140"/>
      <c r="T19" s="141"/>
      <c r="U19" s="141"/>
      <c r="V19" s="142"/>
      <c r="X19" s="140"/>
      <c r="Y19" s="141"/>
      <c r="Z19" s="141"/>
      <c r="AA19" s="142"/>
      <c r="AC19" s="140"/>
      <c r="AD19" s="141"/>
      <c r="AE19" s="141"/>
      <c r="AF19" s="142"/>
    </row>
    <row r="20" spans="3:32" x14ac:dyDescent="0.25">
      <c r="N20" s="143"/>
      <c r="O20" s="144"/>
      <c r="P20" s="144"/>
      <c r="Q20" s="145"/>
      <c r="S20" s="143"/>
      <c r="T20" s="144"/>
      <c r="U20" s="144"/>
      <c r="V20" s="145"/>
      <c r="X20" s="143"/>
      <c r="Y20" s="144"/>
      <c r="Z20" s="144"/>
      <c r="AA20" s="145"/>
      <c r="AC20" s="143"/>
      <c r="AD20" s="144"/>
      <c r="AE20" s="144"/>
      <c r="AF20" s="145"/>
    </row>
    <row r="21" spans="3:32" ht="12.75" customHeight="1" x14ac:dyDescent="0.25"/>
    <row r="22" spans="3:32" ht="30" x14ac:dyDescent="0.25">
      <c r="C22" s="1"/>
      <c r="D22" s="2" t="s">
        <v>0</v>
      </c>
      <c r="E22" s="2" t="s">
        <v>1</v>
      </c>
      <c r="F22" s="2" t="s">
        <v>2</v>
      </c>
      <c r="G22" s="3"/>
      <c r="H22" s="4" t="s">
        <v>3</v>
      </c>
      <c r="I22" s="5" t="s">
        <v>4</v>
      </c>
      <c r="J22" s="6"/>
      <c r="K22" s="7" t="s">
        <v>5</v>
      </c>
      <c r="L22" s="2" t="s">
        <v>6</v>
      </c>
      <c r="N22" s="2" t="s">
        <v>7</v>
      </c>
      <c r="O22" s="8" t="s">
        <v>8</v>
      </c>
      <c r="P22" s="2" t="s">
        <v>9</v>
      </c>
      <c r="Q22" s="7" t="s">
        <v>10</v>
      </c>
      <c r="R22" s="6"/>
      <c r="S22" s="2" t="s">
        <v>18</v>
      </c>
      <c r="T22" s="8" t="s">
        <v>8</v>
      </c>
      <c r="U22" s="2" t="s">
        <v>9</v>
      </c>
      <c r="V22" s="7" t="s">
        <v>10</v>
      </c>
      <c r="W22" s="6"/>
      <c r="X22" s="2" t="s">
        <v>20</v>
      </c>
      <c r="Y22" s="8" t="s">
        <v>8</v>
      </c>
      <c r="Z22" s="2" t="s">
        <v>9</v>
      </c>
      <c r="AA22" s="7" t="s">
        <v>10</v>
      </c>
      <c r="AC22" s="2" t="s">
        <v>22</v>
      </c>
      <c r="AD22" s="8" t="s">
        <v>8</v>
      </c>
      <c r="AE22" s="2" t="s">
        <v>9</v>
      </c>
      <c r="AF22" s="7" t="s">
        <v>10</v>
      </c>
    </row>
    <row r="23" spans="3:32" ht="15.75" x14ac:dyDescent="0.25">
      <c r="C23" s="9"/>
      <c r="D23" s="10"/>
      <c r="E23" s="11"/>
      <c r="F23" s="11"/>
      <c r="G23" s="9"/>
      <c r="H23" s="12"/>
      <c r="I23" s="12"/>
      <c r="J23" s="9"/>
      <c r="K23" s="13">
        <v>350</v>
      </c>
      <c r="L23" s="14"/>
      <c r="N23" s="34">
        <v>0.21</v>
      </c>
      <c r="O23" s="15"/>
      <c r="P23" s="16"/>
      <c r="Q23" s="17"/>
      <c r="R23" s="9"/>
      <c r="S23" s="34">
        <v>0.13500000000000001</v>
      </c>
      <c r="T23" s="15"/>
      <c r="U23" s="16"/>
      <c r="V23" s="17"/>
      <c r="W23" s="9"/>
      <c r="X23" s="34">
        <v>0</v>
      </c>
      <c r="Y23" s="15"/>
      <c r="Z23" s="16"/>
      <c r="AA23" s="17"/>
      <c r="AC23" s="34">
        <v>8.4000000000000005E-2</v>
      </c>
      <c r="AD23" s="15"/>
      <c r="AE23" s="16"/>
      <c r="AF23" s="17"/>
    </row>
    <row r="24" spans="3:32" ht="24.75" customHeight="1" x14ac:dyDescent="0.25">
      <c r="C24" s="18" t="str">
        <f t="shared" ref="C24:D28" si="51">+C9</f>
        <v>G Cherokee 3.0 V6 CRD Laredo 190CV E6</v>
      </c>
      <c r="D24" s="19">
        <f t="shared" si="51"/>
        <v>2015</v>
      </c>
      <c r="E24" s="20" t="s">
        <v>11</v>
      </c>
      <c r="F24" s="20" t="str">
        <f>+F9</f>
        <v>604.H1I.9</v>
      </c>
      <c r="G24" s="21"/>
      <c r="H24" s="22">
        <f t="shared" ref="H24:I28" si="52">+H9</f>
        <v>190</v>
      </c>
      <c r="I24" s="20">
        <f t="shared" si="52"/>
        <v>198</v>
      </c>
      <c r="J24" s="21"/>
      <c r="K24" s="23">
        <f t="shared" ref="K24:L28" si="53">+K9</f>
        <v>42944.65</v>
      </c>
      <c r="L24" s="20">
        <f t="shared" si="53"/>
        <v>650</v>
      </c>
      <c r="N24" s="24">
        <f t="shared" ref="N24:N28" si="54">($K24+$L24)*N$23</f>
        <v>9154.8765000000003</v>
      </c>
      <c r="O24" s="25">
        <v>9.7500000000000003E-2</v>
      </c>
      <c r="P24" s="26">
        <f t="shared" ref="P24" si="55">($K24+$L24)*O24</f>
        <v>4250.4783750000006</v>
      </c>
      <c r="Q24" s="23">
        <f t="shared" ref="Q24" si="56">$K24+$L24+N24+P24</f>
        <v>57000.004874999999</v>
      </c>
      <c r="R24" s="21"/>
      <c r="S24" s="24">
        <f>($K24+$L24)*S$23</f>
        <v>5885.2777500000002</v>
      </c>
      <c r="T24" s="25">
        <v>8.7499999999999994E-2</v>
      </c>
      <c r="U24" s="26">
        <f t="shared" ref="U24" si="57">($K24+$L24)*T24</f>
        <v>3814.5318749999997</v>
      </c>
      <c r="V24" s="23">
        <f t="shared" ref="V24" si="58">$K24+$L24+S24+U24</f>
        <v>53294.459625000003</v>
      </c>
      <c r="W24" s="21"/>
      <c r="X24" s="24">
        <f>($K24+$L24)*X$23</f>
        <v>0</v>
      </c>
      <c r="Y24" s="25">
        <v>0</v>
      </c>
      <c r="Z24" s="26">
        <f t="shared" ref="Z24" si="59">($K24+$L24)*Y24</f>
        <v>0</v>
      </c>
      <c r="AA24" s="23">
        <f t="shared" ref="AA24" si="60">$K24+$L24+X24+Z24</f>
        <v>43594.65</v>
      </c>
      <c r="AC24" s="24">
        <f>($K24+$L24)*AC$23</f>
        <v>3661.9506000000001</v>
      </c>
      <c r="AD24" s="25">
        <v>0</v>
      </c>
      <c r="AE24" s="26">
        <f t="shared" ref="AE24" si="61">($K24+$L24)*AD24</f>
        <v>0</v>
      </c>
      <c r="AF24" s="23">
        <f t="shared" ref="AF24" si="62">$K24+$L24+AC24+AE24</f>
        <v>47256.600600000005</v>
      </c>
    </row>
    <row r="25" spans="3:32" ht="24.75" customHeight="1" x14ac:dyDescent="0.25">
      <c r="C25" s="18" t="str">
        <f t="shared" si="51"/>
        <v>G Cherokee 3.0 V6 CRD Limited 190CV E6</v>
      </c>
      <c r="D25" s="19">
        <f t="shared" si="51"/>
        <v>2015</v>
      </c>
      <c r="E25" s="20" t="s">
        <v>11</v>
      </c>
      <c r="F25" s="20" t="str">
        <f>+F10</f>
        <v>604.M2I.9</v>
      </c>
      <c r="G25" s="21"/>
      <c r="H25" s="22">
        <f t="shared" si="52"/>
        <v>190</v>
      </c>
      <c r="I25" s="20">
        <f t="shared" si="52"/>
        <v>198</v>
      </c>
      <c r="J25" s="21"/>
      <c r="K25" s="23">
        <f t="shared" si="53"/>
        <v>48298.375</v>
      </c>
      <c r="L25" s="20">
        <f t="shared" si="53"/>
        <v>650</v>
      </c>
      <c r="N25" s="24">
        <f t="shared" si="54"/>
        <v>10279.158750000001</v>
      </c>
      <c r="O25" s="25">
        <v>9.7500000000000003E-2</v>
      </c>
      <c r="P25" s="26">
        <f t="shared" ref="P25" si="63">($K25+$L25)*O25</f>
        <v>4772.4665624999998</v>
      </c>
      <c r="Q25" s="23">
        <f t="shared" ref="Q25" si="64">$K25+$L25+N25+P25</f>
        <v>64000.0003125</v>
      </c>
      <c r="R25" s="21"/>
      <c r="S25" s="24">
        <f t="shared" ref="S25:S29" si="65">($K25+$L25)*S$23</f>
        <v>6608.0306250000003</v>
      </c>
      <c r="T25" s="25">
        <v>8.7499999999999994E-2</v>
      </c>
      <c r="U25" s="26">
        <f t="shared" ref="U25" si="66">($K25+$L25)*T25</f>
        <v>4282.9828124999995</v>
      </c>
      <c r="V25" s="23">
        <f t="shared" ref="V25" si="67">$K25+$L25+S25+U25</f>
        <v>59839.388437499998</v>
      </c>
      <c r="W25" s="21"/>
      <c r="X25" s="24">
        <f t="shared" ref="X25:X29" si="68">($K25+$L25)*X$23</f>
        <v>0</v>
      </c>
      <c r="Y25" s="25">
        <v>0</v>
      </c>
      <c r="Z25" s="26">
        <f t="shared" ref="Z25" si="69">($K25+$L25)*Y25</f>
        <v>0</v>
      </c>
      <c r="AA25" s="23">
        <f t="shared" ref="AA25" si="70">$K25+$L25+X25+Z25</f>
        <v>48948.375</v>
      </c>
      <c r="AC25" s="24">
        <f t="shared" ref="AC25:AC29" si="71">($K25+$L25)*AC$23</f>
        <v>4111.6635000000006</v>
      </c>
      <c r="AD25" s="25">
        <v>0</v>
      </c>
      <c r="AE25" s="26">
        <f t="shared" ref="AE25" si="72">($K25+$L25)*AD25</f>
        <v>0</v>
      </c>
      <c r="AF25" s="23">
        <f t="shared" ref="AF25" si="73">$K25+$L25+AC25+AE25</f>
        <v>53060.038500000002</v>
      </c>
    </row>
    <row r="26" spans="3:32" ht="24.75" customHeight="1" x14ac:dyDescent="0.25">
      <c r="C26" s="18" t="str">
        <f t="shared" si="51"/>
        <v>G Cherokee 3.0 V6 CRD Limited 250CV E6</v>
      </c>
      <c r="D26" s="19">
        <f t="shared" si="51"/>
        <v>2015</v>
      </c>
      <c r="E26" s="20" t="s">
        <v>11</v>
      </c>
      <c r="F26" s="20" t="str">
        <f>+F11</f>
        <v>604.M2H.9</v>
      </c>
      <c r="G26" s="21"/>
      <c r="H26" s="22">
        <f t="shared" si="52"/>
        <v>250</v>
      </c>
      <c r="I26" s="20">
        <f t="shared" si="52"/>
        <v>198</v>
      </c>
      <c r="J26" s="21"/>
      <c r="K26" s="23">
        <f t="shared" si="53"/>
        <v>51357.65</v>
      </c>
      <c r="L26" s="20">
        <f t="shared" si="53"/>
        <v>650</v>
      </c>
      <c r="N26" s="24">
        <f t="shared" si="54"/>
        <v>10921.6065</v>
      </c>
      <c r="O26" s="25">
        <v>9.7500000000000003E-2</v>
      </c>
      <c r="P26" s="26">
        <f t="shared" ref="P26" si="74">($K26+$L26)*O26</f>
        <v>5070.7458750000005</v>
      </c>
      <c r="Q26" s="23">
        <f t="shared" ref="Q26" si="75">$K26+$L26+N26+P26</f>
        <v>68000.002375000011</v>
      </c>
      <c r="R26" s="21"/>
      <c r="S26" s="24">
        <f t="shared" si="65"/>
        <v>7021.0327500000003</v>
      </c>
      <c r="T26" s="25">
        <v>8.7499999999999994E-2</v>
      </c>
      <c r="U26" s="26">
        <f t="shared" ref="U26" si="76">($K26+$L26)*T26</f>
        <v>4550.6693749999995</v>
      </c>
      <c r="V26" s="23">
        <f t="shared" ref="V26" si="77">$K26+$L26+S26+U26</f>
        <v>63579.352124999998</v>
      </c>
      <c r="W26" s="21"/>
      <c r="X26" s="24">
        <f t="shared" si="68"/>
        <v>0</v>
      </c>
      <c r="Y26" s="25">
        <v>0</v>
      </c>
      <c r="Z26" s="26">
        <f t="shared" ref="Z26" si="78">($K26+$L26)*Y26</f>
        <v>0</v>
      </c>
      <c r="AA26" s="23">
        <f t="shared" ref="AA26" si="79">$K26+$L26+X26+Z26</f>
        <v>52007.65</v>
      </c>
      <c r="AC26" s="24">
        <f t="shared" si="71"/>
        <v>4368.6426000000001</v>
      </c>
      <c r="AD26" s="25">
        <v>0</v>
      </c>
      <c r="AE26" s="26">
        <f t="shared" ref="AE26" si="80">($K26+$L26)*AD26</f>
        <v>0</v>
      </c>
      <c r="AF26" s="23">
        <f t="shared" ref="AF26" si="81">$K26+$L26+AC26+AE26</f>
        <v>56376.292600000001</v>
      </c>
    </row>
    <row r="27" spans="3:32" ht="24.75" customHeight="1" x14ac:dyDescent="0.25">
      <c r="C27" s="18" t="str">
        <f t="shared" si="51"/>
        <v>G Cherokee 3.0 V6 CRD Overland 250CV E6</v>
      </c>
      <c r="D27" s="19">
        <f t="shared" si="51"/>
        <v>2015</v>
      </c>
      <c r="E27" s="20" t="s">
        <v>11</v>
      </c>
      <c r="F27" s="20" t="str">
        <f>+F12</f>
        <v>604.R9H.9</v>
      </c>
      <c r="G27" s="21"/>
      <c r="H27" s="22">
        <f t="shared" si="52"/>
        <v>250</v>
      </c>
      <c r="I27" s="20">
        <f t="shared" si="52"/>
        <v>198</v>
      </c>
      <c r="J27" s="21"/>
      <c r="K27" s="23">
        <f t="shared" si="53"/>
        <v>58776.39</v>
      </c>
      <c r="L27" s="20">
        <f t="shared" si="53"/>
        <v>650</v>
      </c>
      <c r="N27" s="24">
        <f t="shared" si="54"/>
        <v>12479.5419</v>
      </c>
      <c r="O27" s="25">
        <v>9.7500000000000003E-2</v>
      </c>
      <c r="P27" s="26">
        <f t="shared" ref="P27" si="82">($K27+$L27)*O27</f>
        <v>5794.0730249999997</v>
      </c>
      <c r="Q27" s="23">
        <f t="shared" ref="Q27" si="83">$K27+$L27+N27+P27</f>
        <v>77700.004925000001</v>
      </c>
      <c r="R27" s="21"/>
      <c r="S27" s="24">
        <f t="shared" si="65"/>
        <v>8022.5626500000008</v>
      </c>
      <c r="T27" s="25">
        <v>8.7499999999999994E-2</v>
      </c>
      <c r="U27" s="26">
        <f t="shared" ref="U27" si="84">($K27+$L27)*T27</f>
        <v>5199.8091249999998</v>
      </c>
      <c r="V27" s="23">
        <f t="shared" ref="V27" si="85">$K27+$L27+S27+U27</f>
        <v>72648.761775000006</v>
      </c>
      <c r="W27" s="21"/>
      <c r="X27" s="24">
        <f t="shared" si="68"/>
        <v>0</v>
      </c>
      <c r="Y27" s="25">
        <v>0</v>
      </c>
      <c r="Z27" s="26">
        <f t="shared" ref="Z27" si="86">($K27+$L27)*Y27</f>
        <v>0</v>
      </c>
      <c r="AA27" s="23">
        <f t="shared" ref="AA27" si="87">$K27+$L27+X27+Z27</f>
        <v>59426.39</v>
      </c>
      <c r="AC27" s="24">
        <f t="shared" si="71"/>
        <v>4991.8167600000006</v>
      </c>
      <c r="AD27" s="25">
        <v>0</v>
      </c>
      <c r="AE27" s="26">
        <f t="shared" ref="AE27" si="88">($K27+$L27)*AD27</f>
        <v>0</v>
      </c>
      <c r="AF27" s="23">
        <f t="shared" ref="AF27" si="89">$K27+$L27+AC27+AE27</f>
        <v>64418.206760000001</v>
      </c>
    </row>
    <row r="28" spans="3:32" ht="24.75" customHeight="1" x14ac:dyDescent="0.25">
      <c r="C28" s="18" t="str">
        <f t="shared" si="51"/>
        <v>G Cherokee 3.0 V6 CRD Summit 250CV E6</v>
      </c>
      <c r="D28" s="19">
        <f t="shared" si="51"/>
        <v>2015</v>
      </c>
      <c r="E28" s="20" t="s">
        <v>11</v>
      </c>
      <c r="F28" s="20" t="str">
        <f>+F13</f>
        <v>604.16H.9</v>
      </c>
      <c r="G28" s="21"/>
      <c r="H28" s="22">
        <f t="shared" si="52"/>
        <v>250</v>
      </c>
      <c r="I28" s="20">
        <f t="shared" si="52"/>
        <v>198</v>
      </c>
      <c r="J28" s="21"/>
      <c r="K28" s="23">
        <f t="shared" si="53"/>
        <v>61988.62</v>
      </c>
      <c r="L28" s="20">
        <f t="shared" si="53"/>
        <v>650</v>
      </c>
      <c r="N28" s="24">
        <f t="shared" si="54"/>
        <v>13154.110199999999</v>
      </c>
      <c r="O28" s="25">
        <v>9.7500000000000003E-2</v>
      </c>
      <c r="P28" s="26">
        <f t="shared" ref="P28" si="90">($K28+$L28)*O28</f>
        <v>6107.2654500000008</v>
      </c>
      <c r="Q28" s="23">
        <f t="shared" ref="Q28" si="91">$K28+$L28+N28+P28</f>
        <v>81899.995650000012</v>
      </c>
      <c r="R28" s="21"/>
      <c r="S28" s="24">
        <f t="shared" si="65"/>
        <v>8456.2137000000002</v>
      </c>
      <c r="T28" s="25">
        <v>8.7499999999999994E-2</v>
      </c>
      <c r="U28" s="26">
        <f t="shared" ref="U28" si="92">($K28+$L28)*T28</f>
        <v>5480.87925</v>
      </c>
      <c r="V28" s="23">
        <f t="shared" ref="V28" si="93">$K28+$L28+S28+U28</f>
        <v>76575.712950000001</v>
      </c>
      <c r="W28" s="21"/>
      <c r="X28" s="24">
        <f t="shared" si="68"/>
        <v>0</v>
      </c>
      <c r="Y28" s="25">
        <v>0</v>
      </c>
      <c r="Z28" s="26">
        <f t="shared" ref="Z28" si="94">($K28+$L28)*Y28</f>
        <v>0</v>
      </c>
      <c r="AA28" s="23">
        <f t="shared" ref="AA28" si="95">$K28+$L28+X28+Z28</f>
        <v>62638.62</v>
      </c>
      <c r="AC28" s="24">
        <f t="shared" si="71"/>
        <v>5261.6440800000009</v>
      </c>
      <c r="AD28" s="25">
        <v>0</v>
      </c>
      <c r="AE28" s="26">
        <f t="shared" ref="AE28" si="96">($K28+$L28)*AD28</f>
        <v>0</v>
      </c>
      <c r="AF28" s="23">
        <f t="shared" ref="AF28" si="97">$K28+$L28+AC28+AE28</f>
        <v>67900.264080000008</v>
      </c>
    </row>
    <row r="29" spans="3:32" ht="23.25" customHeight="1" x14ac:dyDescent="0.25">
      <c r="C29" s="18" t="str">
        <f t="shared" ref="C29:D29" si="98">+C14</f>
        <v>G Cherokee 6.4 V8 HEMI SRT E6</v>
      </c>
      <c r="D29" s="19">
        <f t="shared" si="98"/>
        <v>2015</v>
      </c>
      <c r="E29" s="20" t="s">
        <v>11</v>
      </c>
      <c r="F29" s="127" t="str">
        <f t="shared" ref="F29" si="99">+F14</f>
        <v>604.WA9.9</v>
      </c>
      <c r="G29" s="21"/>
      <c r="H29" s="22">
        <f t="shared" ref="H29:I29" si="100">+H14</f>
        <v>468</v>
      </c>
      <c r="I29" s="20">
        <f t="shared" si="100"/>
        <v>315</v>
      </c>
      <c r="J29" s="21"/>
      <c r="K29" s="23">
        <f t="shared" ref="K29:L29" si="101">+K14</f>
        <v>72130.850000000006</v>
      </c>
      <c r="L29" s="20">
        <f t="shared" si="101"/>
        <v>650</v>
      </c>
      <c r="N29" s="24">
        <f t="shared" ref="N29" si="102">($K29+$L29)*N$23</f>
        <v>15283.978500000001</v>
      </c>
      <c r="O29" s="25">
        <v>0.159</v>
      </c>
      <c r="P29" s="26">
        <f t="shared" ref="P29" si="103">($K29+$L29)*O29</f>
        <v>11572.155150000001</v>
      </c>
      <c r="Q29" s="23">
        <f t="shared" ref="Q29" si="104">$K29+$L29+N29+P29</f>
        <v>99636.983650000009</v>
      </c>
      <c r="R29" s="21"/>
      <c r="S29" s="24">
        <f t="shared" si="65"/>
        <v>9825.4147500000017</v>
      </c>
      <c r="T29" s="25">
        <v>0.13750000000000001</v>
      </c>
      <c r="U29" s="26">
        <f t="shared" ref="U29" si="105">($K29+$L29)*T29</f>
        <v>10007.366875000002</v>
      </c>
      <c r="V29" s="23">
        <f t="shared" ref="V29" si="106">$K29+$L29+S29+U29</f>
        <v>92613.631625000009</v>
      </c>
      <c r="W29" s="21"/>
      <c r="X29" s="24">
        <f t="shared" si="68"/>
        <v>0</v>
      </c>
      <c r="Y29" s="25">
        <v>0</v>
      </c>
      <c r="Z29" s="26">
        <f t="shared" ref="Z29" si="107">($K29+$L29)*Y29</f>
        <v>0</v>
      </c>
      <c r="AA29" s="23">
        <f t="shared" ref="AA29" si="108">$K29+$L29+X29+Z29</f>
        <v>72780.850000000006</v>
      </c>
      <c r="AC29" s="24">
        <f t="shared" si="71"/>
        <v>6113.5914000000012</v>
      </c>
      <c r="AD29" s="25">
        <v>0</v>
      </c>
      <c r="AE29" s="26">
        <f t="shared" ref="AE29" si="109">($K29+$L29)*AD29</f>
        <v>0</v>
      </c>
      <c r="AF29" s="23">
        <f t="shared" ref="AF29" si="110">$K29+$L29+AC29+AE29</f>
        <v>78894.441400000011</v>
      </c>
    </row>
  </sheetData>
  <mergeCells count="8">
    <mergeCell ref="N3:Q5"/>
    <mergeCell ref="S3:V5"/>
    <mergeCell ref="X3:AA5"/>
    <mergeCell ref="AC3:AF5"/>
    <mergeCell ref="N18:Q20"/>
    <mergeCell ref="S18:V20"/>
    <mergeCell ref="X18:AA20"/>
    <mergeCell ref="AC18:AF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26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42.140625" bestFit="1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.7109375" customWidth="1"/>
    <col min="14" max="14" width="11.7109375" bestFit="1" customWidth="1"/>
    <col min="15" max="15" width="7.140625" bestFit="1" customWidth="1"/>
    <col min="16" max="16" width="8.140625" bestFit="1" customWidth="1"/>
    <col min="17" max="17" width="9.28515625" bestFit="1" customWidth="1"/>
    <col min="18" max="18" width="2.7109375" customWidth="1"/>
    <col min="19" max="19" width="11.7109375" bestFit="1" customWidth="1"/>
    <col min="20" max="20" width="7.140625" bestFit="1" customWidth="1"/>
    <col min="21" max="21" width="8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8.140625" bestFit="1" customWidth="1"/>
    <col min="27" max="27" width="9.28515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8.140625" bestFit="1" customWidth="1"/>
    <col min="32" max="32" width="9.28515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tr">
        <f>+'Cherokee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7" spans="3:33" ht="30" x14ac:dyDescent="0.25">
      <c r="C7" s="131" t="s">
        <v>321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.75" customHeight="1" x14ac:dyDescent="0.25">
      <c r="C9" s="18" t="s">
        <v>297</v>
      </c>
      <c r="D9" s="135">
        <v>2017</v>
      </c>
      <c r="E9" s="20"/>
      <c r="F9" s="20" t="s">
        <v>370</v>
      </c>
      <c r="G9" s="21"/>
      <c r="H9" s="22">
        <v>200</v>
      </c>
      <c r="I9" s="20">
        <v>237</v>
      </c>
      <c r="J9" s="21"/>
      <c r="K9" s="23">
        <v>28594.935543278087</v>
      </c>
      <c r="L9" s="20">
        <v>650</v>
      </c>
      <c r="M9" s="21"/>
      <c r="N9" s="24">
        <f t="shared" ref="N9:N13" si="0">(K9+L9)*$N$8</f>
        <v>6141.4364640883978</v>
      </c>
      <c r="O9" s="25">
        <v>0.14749999999999999</v>
      </c>
      <c r="P9" s="26">
        <f t="shared" ref="P9:P13" si="1">(K9+L9)*O9</f>
        <v>4313.6279926335174</v>
      </c>
      <c r="Q9" s="23">
        <f t="shared" ref="Q9:Q13" si="2">K9+L9+N9+P9</f>
        <v>39700.000000000007</v>
      </c>
      <c r="R9" s="21"/>
      <c r="S9" s="24">
        <f t="shared" ref="S9:S13" si="3">($K9+$L9)*$N$8</f>
        <v>6141.4364640883978</v>
      </c>
      <c r="T9" s="25">
        <v>0.16</v>
      </c>
      <c r="U9" s="26">
        <f t="shared" ref="U9:U13" si="4">($K9+$L9)*T9</f>
        <v>4679.1896869244938</v>
      </c>
      <c r="V9" s="23">
        <f t="shared" ref="V9:V13" si="5">$K9+$L9+$S9+$U9</f>
        <v>40065.561694290984</v>
      </c>
      <c r="W9" s="21"/>
      <c r="X9" s="24">
        <f t="shared" ref="X9:X13" si="6">($K9+$L9)*$N$8</f>
        <v>6141.4364640883978</v>
      </c>
      <c r="Y9" s="25">
        <v>0.16900000000000001</v>
      </c>
      <c r="Z9" s="26">
        <f t="shared" ref="Z9:Z13" si="7">($K9+$L9)*Y9</f>
        <v>4942.3941068139966</v>
      </c>
      <c r="AA9" s="23">
        <f t="shared" ref="AA9:AA13" si="8">$K9+$L9+X9+Z9</f>
        <v>40328.766114180486</v>
      </c>
      <c r="AB9" s="21"/>
      <c r="AC9" s="24">
        <f t="shared" ref="AC9:AC13" si="9">($K9+$L9)*$N$8</f>
        <v>6141.4364640883978</v>
      </c>
      <c r="AD9" s="25">
        <v>0.16</v>
      </c>
      <c r="AE9" s="26">
        <f t="shared" ref="AE9:AE13" si="10">($K9+$L9)*AD9</f>
        <v>4679.1896869244938</v>
      </c>
      <c r="AF9" s="23">
        <f t="shared" ref="AF9:AF13" si="11">$K9+$L9+AC9+AE9</f>
        <v>40065.561694290984</v>
      </c>
      <c r="AG9" s="21"/>
    </row>
    <row r="10" spans="3:33" ht="24.75" customHeight="1" x14ac:dyDescent="0.25">
      <c r="C10" s="18" t="s">
        <v>298</v>
      </c>
      <c r="D10" s="135">
        <f>+D9</f>
        <v>2017</v>
      </c>
      <c r="E10" s="20"/>
      <c r="F10" s="20" t="s">
        <v>371</v>
      </c>
      <c r="G10" s="21"/>
      <c r="H10" s="22">
        <v>200</v>
      </c>
      <c r="I10" s="20">
        <v>237</v>
      </c>
      <c r="J10" s="21"/>
      <c r="K10" s="23">
        <v>32646.500920810315</v>
      </c>
      <c r="L10" s="20">
        <v>650</v>
      </c>
      <c r="M10" s="21"/>
      <c r="N10" s="24">
        <f t="shared" si="0"/>
        <v>6992.2651933701654</v>
      </c>
      <c r="O10" s="25">
        <v>0.14749999999999999</v>
      </c>
      <c r="P10" s="26">
        <f t="shared" si="1"/>
        <v>4911.2338858195208</v>
      </c>
      <c r="Q10" s="23">
        <f t="shared" si="2"/>
        <v>45200</v>
      </c>
      <c r="R10" s="21"/>
      <c r="S10" s="24">
        <f t="shared" si="3"/>
        <v>6992.2651933701654</v>
      </c>
      <c r="T10" s="25">
        <v>0.16</v>
      </c>
      <c r="U10" s="26">
        <f t="shared" si="4"/>
        <v>5327.4401473296502</v>
      </c>
      <c r="V10" s="23">
        <f t="shared" si="5"/>
        <v>45616.206261510131</v>
      </c>
      <c r="W10" s="21"/>
      <c r="X10" s="24">
        <f t="shared" si="6"/>
        <v>6992.2651933701654</v>
      </c>
      <c r="Y10" s="25">
        <v>0.16900000000000001</v>
      </c>
      <c r="Z10" s="26">
        <f t="shared" si="7"/>
        <v>5627.1086556169439</v>
      </c>
      <c r="AA10" s="23">
        <f t="shared" si="8"/>
        <v>45915.874769797425</v>
      </c>
      <c r="AB10" s="21"/>
      <c r="AC10" s="24">
        <f t="shared" si="9"/>
        <v>6992.2651933701654</v>
      </c>
      <c r="AD10" s="25">
        <v>0.16</v>
      </c>
      <c r="AE10" s="26">
        <f t="shared" si="10"/>
        <v>5327.4401473296502</v>
      </c>
      <c r="AF10" s="23">
        <f t="shared" si="11"/>
        <v>45616.206261510131</v>
      </c>
      <c r="AG10" s="21"/>
    </row>
    <row r="11" spans="3:33" ht="24.75" customHeight="1" x14ac:dyDescent="0.25">
      <c r="C11" s="18" t="s">
        <v>300</v>
      </c>
      <c r="D11" s="135">
        <f>+D9</f>
        <v>2017</v>
      </c>
      <c r="E11" s="20"/>
      <c r="F11" s="20" t="s">
        <v>372</v>
      </c>
      <c r="G11" s="21"/>
      <c r="H11" s="22">
        <v>200</v>
      </c>
      <c r="I11" s="20">
        <v>237</v>
      </c>
      <c r="J11" s="21"/>
      <c r="K11" s="23">
        <v>35040.607734806632</v>
      </c>
      <c r="L11" s="20">
        <v>650</v>
      </c>
      <c r="M11" s="21"/>
      <c r="N11" s="24">
        <f t="shared" si="0"/>
        <v>7495.0276243093922</v>
      </c>
      <c r="O11" s="25">
        <v>0.14749999999999999</v>
      </c>
      <c r="P11" s="26">
        <f t="shared" si="1"/>
        <v>5264.3646408839777</v>
      </c>
      <c r="Q11" s="23">
        <f t="shared" si="2"/>
        <v>48450</v>
      </c>
      <c r="R11" s="21"/>
      <c r="S11" s="24">
        <f t="shared" si="3"/>
        <v>7495.0276243093922</v>
      </c>
      <c r="T11" s="25">
        <v>0.16</v>
      </c>
      <c r="U11" s="26">
        <f t="shared" si="4"/>
        <v>5710.4972375690613</v>
      </c>
      <c r="V11" s="23">
        <f t="shared" si="5"/>
        <v>48896.132596685085</v>
      </c>
      <c r="W11" s="21"/>
      <c r="X11" s="24">
        <f t="shared" si="6"/>
        <v>7495.0276243093922</v>
      </c>
      <c r="Y11" s="25">
        <v>0.16900000000000001</v>
      </c>
      <c r="Z11" s="26">
        <f t="shared" si="7"/>
        <v>6031.7127071823215</v>
      </c>
      <c r="AA11" s="23">
        <f t="shared" si="8"/>
        <v>49217.348066298342</v>
      </c>
      <c r="AB11" s="21"/>
      <c r="AC11" s="24">
        <f t="shared" si="9"/>
        <v>7495.0276243093922</v>
      </c>
      <c r="AD11" s="25">
        <v>0.16</v>
      </c>
      <c r="AE11" s="26">
        <f t="shared" si="10"/>
        <v>5710.4972375690613</v>
      </c>
      <c r="AF11" s="23">
        <f t="shared" si="11"/>
        <v>48896.132596685085</v>
      </c>
      <c r="AG11" s="21"/>
    </row>
    <row r="12" spans="3:33" ht="24.75" customHeight="1" x14ac:dyDescent="0.25">
      <c r="C12" s="18" t="s">
        <v>229</v>
      </c>
      <c r="D12" s="135">
        <f>+D9</f>
        <v>2017</v>
      </c>
      <c r="E12" s="20" t="s">
        <v>12</v>
      </c>
      <c r="F12" s="20" t="s">
        <v>373</v>
      </c>
      <c r="G12" s="21"/>
      <c r="H12" s="22">
        <v>284</v>
      </c>
      <c r="I12" s="20">
        <v>256</v>
      </c>
      <c r="J12" s="21"/>
      <c r="K12" s="23">
        <v>32609.668508287294</v>
      </c>
      <c r="L12" s="20">
        <v>650</v>
      </c>
      <c r="M12" s="21"/>
      <c r="N12" s="24">
        <f t="shared" si="0"/>
        <v>6984.5303867403318</v>
      </c>
      <c r="O12" s="25">
        <v>0.14749999999999999</v>
      </c>
      <c r="P12" s="26">
        <f t="shared" si="1"/>
        <v>4905.8011049723755</v>
      </c>
      <c r="Q12" s="23">
        <f t="shared" si="2"/>
        <v>45150</v>
      </c>
      <c r="R12" s="21"/>
      <c r="S12" s="24">
        <f t="shared" si="3"/>
        <v>6984.5303867403318</v>
      </c>
      <c r="T12" s="25">
        <v>0.16</v>
      </c>
      <c r="U12" s="26">
        <f t="shared" si="4"/>
        <v>5321.5469613259675</v>
      </c>
      <c r="V12" s="23">
        <f t="shared" si="5"/>
        <v>45565.745856353598</v>
      </c>
      <c r="W12" s="21"/>
      <c r="X12" s="24">
        <f t="shared" si="6"/>
        <v>6984.5303867403318</v>
      </c>
      <c r="Y12" s="25">
        <v>0.16900000000000001</v>
      </c>
      <c r="Z12" s="26">
        <f t="shared" si="7"/>
        <v>5620.883977900553</v>
      </c>
      <c r="AA12" s="23">
        <f t="shared" si="8"/>
        <v>45865.082872928178</v>
      </c>
      <c r="AB12" s="21"/>
      <c r="AC12" s="24">
        <f t="shared" si="9"/>
        <v>6984.5303867403318</v>
      </c>
      <c r="AD12" s="25">
        <v>0.16</v>
      </c>
      <c r="AE12" s="26">
        <f t="shared" si="10"/>
        <v>5321.5469613259675</v>
      </c>
      <c r="AF12" s="23">
        <f t="shared" si="11"/>
        <v>45565.745856353598</v>
      </c>
      <c r="AG12" s="21"/>
    </row>
    <row r="13" spans="3:33" ht="24.75" customHeight="1" x14ac:dyDescent="0.25">
      <c r="C13" s="18" t="s">
        <v>230</v>
      </c>
      <c r="D13" s="135">
        <f>+D9</f>
        <v>2017</v>
      </c>
      <c r="E13" s="20" t="s">
        <v>13</v>
      </c>
      <c r="F13" s="20" t="s">
        <v>374</v>
      </c>
      <c r="G13" s="21"/>
      <c r="H13" s="22">
        <v>284</v>
      </c>
      <c r="I13" s="20">
        <v>270</v>
      </c>
      <c r="J13" s="21"/>
      <c r="K13" s="23">
        <v>35040.607734806632</v>
      </c>
      <c r="L13" s="20">
        <v>650</v>
      </c>
      <c r="M13" s="21"/>
      <c r="N13" s="24">
        <f t="shared" si="0"/>
        <v>7495.0276243093922</v>
      </c>
      <c r="O13" s="25">
        <v>0.14749999999999999</v>
      </c>
      <c r="P13" s="26">
        <f t="shared" si="1"/>
        <v>5264.3646408839777</v>
      </c>
      <c r="Q13" s="23">
        <f t="shared" si="2"/>
        <v>48450</v>
      </c>
      <c r="R13" s="21"/>
      <c r="S13" s="24">
        <f t="shared" si="3"/>
        <v>7495.0276243093922</v>
      </c>
      <c r="T13" s="25">
        <v>0.16</v>
      </c>
      <c r="U13" s="26">
        <f t="shared" si="4"/>
        <v>5710.4972375690613</v>
      </c>
      <c r="V13" s="23">
        <f t="shared" si="5"/>
        <v>48896.132596685085</v>
      </c>
      <c r="W13" s="21"/>
      <c r="X13" s="24">
        <f t="shared" si="6"/>
        <v>7495.0276243093922</v>
      </c>
      <c r="Y13" s="25">
        <v>0.16900000000000001</v>
      </c>
      <c r="Z13" s="26">
        <f t="shared" si="7"/>
        <v>6031.7127071823215</v>
      </c>
      <c r="AA13" s="23">
        <f t="shared" si="8"/>
        <v>49217.348066298342</v>
      </c>
      <c r="AB13" s="21"/>
      <c r="AC13" s="24">
        <f t="shared" si="9"/>
        <v>7495.0276243093922</v>
      </c>
      <c r="AD13" s="25">
        <v>0.16</v>
      </c>
      <c r="AE13" s="26">
        <f t="shared" si="10"/>
        <v>5710.4972375690613</v>
      </c>
      <c r="AF13" s="23">
        <f t="shared" si="11"/>
        <v>48896.132596685085</v>
      </c>
      <c r="AG13" s="21"/>
    </row>
    <row r="16" spans="3:33" ht="15" customHeight="1" x14ac:dyDescent="0.25">
      <c r="N16" s="137" t="s">
        <v>169</v>
      </c>
      <c r="O16" s="138"/>
      <c r="P16" s="138"/>
      <c r="Q16" s="139"/>
      <c r="S16" s="137" t="s">
        <v>17</v>
      </c>
      <c r="T16" s="138"/>
      <c r="U16" s="138"/>
      <c r="V16" s="139"/>
      <c r="X16" s="137" t="s">
        <v>19</v>
      </c>
      <c r="Y16" s="138"/>
      <c r="Z16" s="138"/>
      <c r="AA16" s="139"/>
      <c r="AC16" s="137" t="s">
        <v>21</v>
      </c>
      <c r="AD16" s="138"/>
      <c r="AE16" s="138"/>
      <c r="AF16" s="139"/>
    </row>
    <row r="17" spans="3:32" x14ac:dyDescent="0.25">
      <c r="N17" s="140"/>
      <c r="O17" s="141"/>
      <c r="P17" s="141"/>
      <c r="Q17" s="142"/>
      <c r="S17" s="140"/>
      <c r="T17" s="141"/>
      <c r="U17" s="141"/>
      <c r="V17" s="142"/>
      <c r="X17" s="140"/>
      <c r="Y17" s="141"/>
      <c r="Z17" s="141"/>
      <c r="AA17" s="142"/>
      <c r="AC17" s="140"/>
      <c r="AD17" s="141"/>
      <c r="AE17" s="141"/>
      <c r="AF17" s="142"/>
    </row>
    <row r="18" spans="3:32" x14ac:dyDescent="0.25">
      <c r="N18" s="143"/>
      <c r="O18" s="144"/>
      <c r="P18" s="144"/>
      <c r="Q18" s="145"/>
      <c r="S18" s="143"/>
      <c r="T18" s="144"/>
      <c r="U18" s="144"/>
      <c r="V18" s="145"/>
      <c r="X18" s="143"/>
      <c r="Y18" s="144"/>
      <c r="Z18" s="144"/>
      <c r="AA18" s="145"/>
      <c r="AC18" s="143"/>
      <c r="AD18" s="144"/>
      <c r="AE18" s="144"/>
      <c r="AF18" s="145"/>
    </row>
    <row r="20" spans="3:32" ht="30" x14ac:dyDescent="0.25">
      <c r="C20" s="1"/>
      <c r="D20" s="2" t="s">
        <v>0</v>
      </c>
      <c r="E20" s="2" t="s">
        <v>1</v>
      </c>
      <c r="F20" s="2" t="s">
        <v>2</v>
      </c>
      <c r="G20" s="3"/>
      <c r="H20" s="4" t="s">
        <v>3</v>
      </c>
      <c r="I20" s="5" t="s">
        <v>4</v>
      </c>
      <c r="J20" s="6"/>
      <c r="K20" s="7" t="s">
        <v>5</v>
      </c>
      <c r="L20" s="2" t="s">
        <v>6</v>
      </c>
      <c r="N20" s="2" t="s">
        <v>7</v>
      </c>
      <c r="O20" s="8" t="s">
        <v>8</v>
      </c>
      <c r="P20" s="2" t="s">
        <v>9</v>
      </c>
      <c r="Q20" s="7" t="s">
        <v>10</v>
      </c>
      <c r="R20" s="6"/>
      <c r="S20" s="2" t="s">
        <v>18</v>
      </c>
      <c r="T20" s="8" t="s">
        <v>8</v>
      </c>
      <c r="U20" s="2" t="s">
        <v>9</v>
      </c>
      <c r="V20" s="7" t="s">
        <v>10</v>
      </c>
      <c r="W20" s="6"/>
      <c r="X20" s="2" t="s">
        <v>20</v>
      </c>
      <c r="Y20" s="8" t="s">
        <v>8</v>
      </c>
      <c r="Z20" s="2" t="s">
        <v>9</v>
      </c>
      <c r="AA20" s="7" t="s">
        <v>10</v>
      </c>
      <c r="AC20" s="2" t="s">
        <v>22</v>
      </c>
      <c r="AD20" s="8" t="s">
        <v>8</v>
      </c>
      <c r="AE20" s="2" t="s">
        <v>9</v>
      </c>
      <c r="AF20" s="7" t="s">
        <v>10</v>
      </c>
    </row>
    <row r="21" spans="3:32" ht="15.75" x14ac:dyDescent="0.25">
      <c r="C21" s="9"/>
      <c r="D21" s="10"/>
      <c r="E21" s="11"/>
      <c r="F21" s="11"/>
      <c r="G21" s="9"/>
      <c r="H21" s="12"/>
      <c r="I21" s="12"/>
      <c r="J21" s="9"/>
      <c r="K21" s="13">
        <v>350</v>
      </c>
      <c r="L21" s="14"/>
      <c r="N21" s="34">
        <v>0.21</v>
      </c>
      <c r="O21" s="15"/>
      <c r="P21" s="16"/>
      <c r="Q21" s="17"/>
      <c r="R21" s="9"/>
      <c r="S21" s="34">
        <v>0.13500000000000001</v>
      </c>
      <c r="T21" s="15"/>
      <c r="U21" s="16"/>
      <c r="V21" s="17"/>
      <c r="W21" s="9"/>
      <c r="X21" s="34">
        <v>0</v>
      </c>
      <c r="Y21" s="15"/>
      <c r="Z21" s="16"/>
      <c r="AA21" s="17"/>
      <c r="AC21" s="34">
        <v>8.4000000000000005E-2</v>
      </c>
      <c r="AD21" s="15"/>
      <c r="AE21" s="16"/>
      <c r="AF21" s="17"/>
    </row>
    <row r="22" spans="3:32" ht="24.75" customHeight="1" x14ac:dyDescent="0.25">
      <c r="C22" s="18" t="str">
        <f t="shared" ref="C22:D26" si="12">+C9</f>
        <v>Wrangler 2.8 CRD Sport Auto E6</v>
      </c>
      <c r="D22" s="136">
        <f t="shared" si="12"/>
        <v>2017</v>
      </c>
      <c r="E22" s="20" t="s">
        <v>11</v>
      </c>
      <c r="F22" s="20" t="str">
        <f>+F9</f>
        <v>664.715.1</v>
      </c>
      <c r="G22" s="21"/>
      <c r="H22" s="22">
        <f t="shared" ref="H22:I26" si="13">+H9</f>
        <v>200</v>
      </c>
      <c r="I22" s="20">
        <f t="shared" si="13"/>
        <v>237</v>
      </c>
      <c r="J22" s="21"/>
      <c r="K22" s="23">
        <f t="shared" ref="K22:L26" si="14">+K9</f>
        <v>28594.935543278087</v>
      </c>
      <c r="L22" s="20">
        <f t="shared" si="14"/>
        <v>650</v>
      </c>
      <c r="N22" s="24">
        <f t="shared" ref="N22:N24" si="15">($K22+$L22)*N$21</f>
        <v>6141.4364640883978</v>
      </c>
      <c r="O22" s="25">
        <v>0.159</v>
      </c>
      <c r="P22" s="26">
        <f t="shared" ref="P22:P26" si="16">($K22+$L22)*O22</f>
        <v>4649.9447513812156</v>
      </c>
      <c r="Q22" s="23">
        <f t="shared" ref="Q22:Q26" si="17">$K22+$L22+N22+P22</f>
        <v>40036.316758747707</v>
      </c>
      <c r="R22" s="21"/>
      <c r="S22" s="24">
        <f t="shared" ref="S22:S24" si="18">($K22+$L22)*S$21</f>
        <v>3948.0662983425418</v>
      </c>
      <c r="T22" s="25">
        <v>0.13750000000000001</v>
      </c>
      <c r="U22" s="26">
        <f t="shared" ref="U22:U26" si="19">($K22+$L22)*T22</f>
        <v>4021.1786372007373</v>
      </c>
      <c r="V22" s="23">
        <f t="shared" ref="V22:V26" si="20">$K22+$L22+S22+U22</f>
        <v>37214.180478821363</v>
      </c>
      <c r="W22" s="21"/>
      <c r="X22" s="24">
        <f t="shared" ref="X22:X24" si="21">($K22+$L22)*X$21</f>
        <v>0</v>
      </c>
      <c r="Y22" s="25">
        <v>0</v>
      </c>
      <c r="Z22" s="26">
        <f t="shared" ref="Z22:Z26" si="22">($K22+$L22)*Y22</f>
        <v>0</v>
      </c>
      <c r="AA22" s="23">
        <f t="shared" ref="AA22:AA26" si="23">$K22+$L22+X22+Z22</f>
        <v>29244.935543278087</v>
      </c>
      <c r="AC22" s="24">
        <f t="shared" ref="AC22:AC24" si="24">($K22+$L22)*AC$21</f>
        <v>2456.5745856353597</v>
      </c>
      <c r="AD22" s="25">
        <v>0</v>
      </c>
      <c r="AE22" s="26">
        <f t="shared" ref="AE22:AE26" si="25">($K22+$L22)*AD22</f>
        <v>0</v>
      </c>
      <c r="AF22" s="23">
        <f t="shared" ref="AF22:AF26" si="26">$K22+$L22+AC22+AE22</f>
        <v>31701.510128913447</v>
      </c>
    </row>
    <row r="23" spans="3:32" ht="24.75" customHeight="1" x14ac:dyDescent="0.25">
      <c r="C23" s="18" t="str">
        <f t="shared" si="12"/>
        <v>Wrangler 2.8 CRD Sahara Auto E6</v>
      </c>
      <c r="D23" s="136">
        <f t="shared" si="12"/>
        <v>2017</v>
      </c>
      <c r="E23" s="20" t="s">
        <v>11</v>
      </c>
      <c r="F23" s="20" t="str">
        <f>+F10</f>
        <v>664.M45.1</v>
      </c>
      <c r="G23" s="21"/>
      <c r="H23" s="22">
        <f t="shared" si="13"/>
        <v>200</v>
      </c>
      <c r="I23" s="20">
        <f t="shared" si="13"/>
        <v>237</v>
      </c>
      <c r="J23" s="21"/>
      <c r="K23" s="23">
        <f t="shared" si="14"/>
        <v>32646.500920810315</v>
      </c>
      <c r="L23" s="20">
        <f t="shared" si="14"/>
        <v>650</v>
      </c>
      <c r="N23" s="24">
        <f t="shared" si="15"/>
        <v>6992.2651933701654</v>
      </c>
      <c r="O23" s="25">
        <v>0.159</v>
      </c>
      <c r="P23" s="26">
        <f t="shared" si="16"/>
        <v>5294.1436464088401</v>
      </c>
      <c r="Q23" s="23">
        <f t="shared" si="17"/>
        <v>45582.909760589318</v>
      </c>
      <c r="R23" s="21"/>
      <c r="S23" s="24">
        <f t="shared" si="18"/>
        <v>4495.0276243093931</v>
      </c>
      <c r="T23" s="25">
        <v>0.13750000000000001</v>
      </c>
      <c r="U23" s="26">
        <f t="shared" si="19"/>
        <v>4578.2688766114188</v>
      </c>
      <c r="V23" s="23">
        <f t="shared" si="20"/>
        <v>42369.797421731128</v>
      </c>
      <c r="W23" s="21"/>
      <c r="X23" s="24">
        <f t="shared" si="21"/>
        <v>0</v>
      </c>
      <c r="Y23" s="25">
        <v>0</v>
      </c>
      <c r="Z23" s="26">
        <f t="shared" si="22"/>
        <v>0</v>
      </c>
      <c r="AA23" s="23">
        <f t="shared" si="23"/>
        <v>33296.500920810315</v>
      </c>
      <c r="AC23" s="24">
        <f t="shared" si="24"/>
        <v>2796.9060773480664</v>
      </c>
      <c r="AD23" s="25">
        <v>0</v>
      </c>
      <c r="AE23" s="26">
        <f t="shared" si="25"/>
        <v>0</v>
      </c>
      <c r="AF23" s="23">
        <f t="shared" si="26"/>
        <v>36093.406998158382</v>
      </c>
    </row>
    <row r="24" spans="3:32" ht="24.75" customHeight="1" x14ac:dyDescent="0.25">
      <c r="C24" s="18" t="str">
        <f t="shared" si="12"/>
        <v>Wrangler 2.8 CRD Rubicon Auto E6</v>
      </c>
      <c r="D24" s="136">
        <f t="shared" si="12"/>
        <v>2017</v>
      </c>
      <c r="E24" s="20" t="s">
        <v>11</v>
      </c>
      <c r="F24" s="20" t="str">
        <f>+F11</f>
        <v>664.R75.1</v>
      </c>
      <c r="G24" s="21"/>
      <c r="H24" s="22">
        <f t="shared" si="13"/>
        <v>200</v>
      </c>
      <c r="I24" s="20">
        <f t="shared" si="13"/>
        <v>237</v>
      </c>
      <c r="J24" s="21"/>
      <c r="K24" s="23">
        <f t="shared" si="14"/>
        <v>35040.607734806632</v>
      </c>
      <c r="L24" s="20">
        <f t="shared" si="14"/>
        <v>650</v>
      </c>
      <c r="N24" s="24">
        <f t="shared" si="15"/>
        <v>7495.0276243093922</v>
      </c>
      <c r="O24" s="25">
        <v>0.159</v>
      </c>
      <c r="P24" s="26">
        <f t="shared" si="16"/>
        <v>5674.8066298342546</v>
      </c>
      <c r="Q24" s="23">
        <f t="shared" si="17"/>
        <v>48860.441988950275</v>
      </c>
      <c r="R24" s="21"/>
      <c r="S24" s="24">
        <f t="shared" si="18"/>
        <v>4818.2320441988959</v>
      </c>
      <c r="T24" s="25">
        <v>0.13750000000000001</v>
      </c>
      <c r="U24" s="26">
        <f t="shared" si="19"/>
        <v>4907.4585635359126</v>
      </c>
      <c r="V24" s="23">
        <f t="shared" si="20"/>
        <v>45416.298342541442</v>
      </c>
      <c r="W24" s="21"/>
      <c r="X24" s="24">
        <f t="shared" si="21"/>
        <v>0</v>
      </c>
      <c r="Y24" s="25">
        <v>0</v>
      </c>
      <c r="Z24" s="26">
        <f t="shared" si="22"/>
        <v>0</v>
      </c>
      <c r="AA24" s="23">
        <f t="shared" si="23"/>
        <v>35690.607734806632</v>
      </c>
      <c r="AC24" s="24">
        <f t="shared" si="24"/>
        <v>2998.0110497237574</v>
      </c>
      <c r="AD24" s="25">
        <v>0</v>
      </c>
      <c r="AE24" s="26">
        <f t="shared" si="25"/>
        <v>0</v>
      </c>
      <c r="AF24" s="23">
        <f t="shared" si="26"/>
        <v>38688.618784530387</v>
      </c>
    </row>
    <row r="25" spans="3:32" ht="24.75" customHeight="1" x14ac:dyDescent="0.25">
      <c r="C25" s="18" t="str">
        <f t="shared" si="12"/>
        <v>Wrangler 3.6 V6 Sahara Auto</v>
      </c>
      <c r="D25" s="136">
        <f t="shared" si="12"/>
        <v>2017</v>
      </c>
      <c r="E25" s="20" t="s">
        <v>11</v>
      </c>
      <c r="F25" s="20" t="str">
        <f>+F12</f>
        <v>664.M51.1</v>
      </c>
      <c r="G25" s="21"/>
      <c r="H25" s="22">
        <f t="shared" si="13"/>
        <v>284</v>
      </c>
      <c r="I25" s="20">
        <f t="shared" si="13"/>
        <v>256</v>
      </c>
      <c r="J25" s="21"/>
      <c r="K25" s="23">
        <f t="shared" si="14"/>
        <v>32609.668508287294</v>
      </c>
      <c r="L25" s="20">
        <f t="shared" si="14"/>
        <v>650</v>
      </c>
      <c r="N25" s="24">
        <f>($K25+$L25)*N$21</f>
        <v>6984.5303867403318</v>
      </c>
      <c r="O25" s="25">
        <v>0.159</v>
      </c>
      <c r="P25" s="26">
        <f t="shared" si="16"/>
        <v>5288.2872928176794</v>
      </c>
      <c r="Q25" s="23">
        <f t="shared" si="17"/>
        <v>45532.486187845308</v>
      </c>
      <c r="R25" s="21"/>
      <c r="S25" s="24">
        <f>($K25+$L25)*S$21</f>
        <v>4490.0552486187853</v>
      </c>
      <c r="T25" s="25">
        <v>0.13750000000000001</v>
      </c>
      <c r="U25" s="26">
        <f t="shared" si="19"/>
        <v>4573.2044198895037</v>
      </c>
      <c r="V25" s="23">
        <f t="shared" si="20"/>
        <v>42322.928176795584</v>
      </c>
      <c r="W25" s="21"/>
      <c r="X25" s="24">
        <f>($K25+$L25)*X$21</f>
        <v>0</v>
      </c>
      <c r="Y25" s="25">
        <v>0</v>
      </c>
      <c r="Z25" s="26">
        <f t="shared" si="22"/>
        <v>0</v>
      </c>
      <c r="AA25" s="23">
        <f t="shared" si="23"/>
        <v>33259.668508287294</v>
      </c>
      <c r="AC25" s="24">
        <f>($K25+$L25)*AC$21</f>
        <v>2793.8121546961329</v>
      </c>
      <c r="AD25" s="25">
        <v>0</v>
      </c>
      <c r="AE25" s="26">
        <f t="shared" si="25"/>
        <v>0</v>
      </c>
      <c r="AF25" s="23">
        <f t="shared" si="26"/>
        <v>36053.480662983427</v>
      </c>
    </row>
    <row r="26" spans="3:32" ht="24.75" customHeight="1" x14ac:dyDescent="0.25">
      <c r="C26" s="18" t="str">
        <f t="shared" si="12"/>
        <v>Wrangler 3.6 V6 Rubicon Auto</v>
      </c>
      <c r="D26" s="136">
        <f t="shared" si="12"/>
        <v>2017</v>
      </c>
      <c r="E26" s="20" t="s">
        <v>11</v>
      </c>
      <c r="F26" s="20" t="str">
        <f>+F13</f>
        <v>664.R81.1</v>
      </c>
      <c r="G26" s="21"/>
      <c r="H26" s="22">
        <f t="shared" si="13"/>
        <v>284</v>
      </c>
      <c r="I26" s="20">
        <f t="shared" si="13"/>
        <v>270</v>
      </c>
      <c r="J26" s="21"/>
      <c r="K26" s="23">
        <f t="shared" si="14"/>
        <v>35040.607734806632</v>
      </c>
      <c r="L26" s="20">
        <f t="shared" si="14"/>
        <v>650</v>
      </c>
      <c r="N26" s="24">
        <f>($K26+$L26)*N$21</f>
        <v>7495.0276243093922</v>
      </c>
      <c r="O26" s="25">
        <v>0.159</v>
      </c>
      <c r="P26" s="26">
        <f t="shared" si="16"/>
        <v>5674.8066298342546</v>
      </c>
      <c r="Q26" s="23">
        <f t="shared" si="17"/>
        <v>48860.441988950275</v>
      </c>
      <c r="R26" s="21"/>
      <c r="S26" s="24">
        <f>($K26+$L26)*S$21</f>
        <v>4818.2320441988959</v>
      </c>
      <c r="T26" s="25">
        <v>0.13750000000000001</v>
      </c>
      <c r="U26" s="26">
        <f t="shared" si="19"/>
        <v>4907.4585635359126</v>
      </c>
      <c r="V26" s="23">
        <f t="shared" si="20"/>
        <v>45416.298342541442</v>
      </c>
      <c r="W26" s="21"/>
      <c r="X26" s="24">
        <f>($K26+$L26)*X$21</f>
        <v>0</v>
      </c>
      <c r="Y26" s="25">
        <v>0</v>
      </c>
      <c r="Z26" s="26">
        <f t="shared" si="22"/>
        <v>0</v>
      </c>
      <c r="AA26" s="23">
        <f t="shared" si="23"/>
        <v>35690.607734806632</v>
      </c>
      <c r="AC26" s="24">
        <f>($K26+$L26)*AC$21</f>
        <v>2998.0110497237574</v>
      </c>
      <c r="AD26" s="25">
        <v>0</v>
      </c>
      <c r="AE26" s="26">
        <f t="shared" si="25"/>
        <v>0</v>
      </c>
      <c r="AF26" s="23">
        <f t="shared" si="26"/>
        <v>38688.618784530387</v>
      </c>
    </row>
  </sheetData>
  <mergeCells count="8">
    <mergeCell ref="N3:Q5"/>
    <mergeCell ref="S3:V5"/>
    <mergeCell ref="X3:AA5"/>
    <mergeCell ref="AC3:AF5"/>
    <mergeCell ref="N16:Q18"/>
    <mergeCell ref="S16:V18"/>
    <mergeCell ref="X16:AA18"/>
    <mergeCell ref="AC16:AF18"/>
  </mergeCells>
  <printOptions horizontalCentered="1" verticalCentered="1"/>
  <pageMargins left="0.25" right="0.25" top="0.75" bottom="0.75" header="0.3" footer="0.3"/>
  <pageSetup paperSize="9" scale="5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24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51.42578125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.85546875" customWidth="1"/>
    <col min="14" max="14" width="11.7109375" bestFit="1" customWidth="1"/>
    <col min="15" max="15" width="7.140625" bestFit="1" customWidth="1"/>
    <col min="16" max="16" width="8.140625" bestFit="1" customWidth="1"/>
    <col min="17" max="17" width="9.28515625" bestFit="1" customWidth="1"/>
    <col min="18" max="18" width="2.42578125" customWidth="1"/>
    <col min="19" max="19" width="11.7109375" bestFit="1" customWidth="1"/>
    <col min="20" max="20" width="7.140625" bestFit="1" customWidth="1"/>
    <col min="21" max="21" width="8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8.140625" bestFit="1" customWidth="1"/>
    <col min="27" max="27" width="9.28515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8.140625" bestFit="1" customWidth="1"/>
    <col min="32" max="32" width="9.28515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tr">
        <f>+'Cherokee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7" spans="3:33" ht="30" x14ac:dyDescent="0.25">
      <c r="C7" s="131" t="s">
        <v>237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.75" customHeight="1" x14ac:dyDescent="0.25">
      <c r="C9" s="18" t="s">
        <v>301</v>
      </c>
      <c r="D9" s="135">
        <v>2016</v>
      </c>
      <c r="E9" s="20"/>
      <c r="F9" s="20" t="s">
        <v>305</v>
      </c>
      <c r="G9" s="21"/>
      <c r="H9" s="22">
        <v>200</v>
      </c>
      <c r="I9" s="20">
        <v>239</v>
      </c>
      <c r="J9" s="21"/>
      <c r="K9" s="23">
        <v>30804.880294659302</v>
      </c>
      <c r="L9" s="20">
        <v>650</v>
      </c>
      <c r="M9" s="21"/>
      <c r="N9" s="24">
        <f t="shared" ref="N9:N12" si="0">(K9+L9)*$N$8</f>
        <v>6605.5248618784535</v>
      </c>
      <c r="O9" s="25">
        <v>0.14749999999999999</v>
      </c>
      <c r="P9" s="26">
        <f t="shared" ref="P9:P12" si="1">(K9+L9)*O9</f>
        <v>4639.5948434622469</v>
      </c>
      <c r="Q9" s="23">
        <f t="shared" ref="Q9:Q12" si="2">K9+L9+N9+P9</f>
        <v>42700.000000000007</v>
      </c>
      <c r="R9" s="21"/>
      <c r="S9" s="24">
        <f t="shared" ref="S9:S12" si="3">($K9+$L9)*$N$8</f>
        <v>6605.5248618784535</v>
      </c>
      <c r="T9" s="25">
        <v>0.16</v>
      </c>
      <c r="U9" s="26">
        <f t="shared" ref="U9:U12" si="4">($K9+$L9)*T9</f>
        <v>5032.7808471454882</v>
      </c>
      <c r="V9" s="23">
        <f t="shared" ref="V9:V12" si="5">$K9+$L9+$S9+$U9</f>
        <v>43093.186003683251</v>
      </c>
      <c r="W9" s="21"/>
      <c r="X9" s="24">
        <f t="shared" ref="X9:X12" si="6">($K9+$L9)*$N$8</f>
        <v>6605.5248618784535</v>
      </c>
      <c r="Y9" s="25">
        <v>0.16900000000000001</v>
      </c>
      <c r="Z9" s="26">
        <f t="shared" ref="Z9:Z12" si="7">($K9+$L9)*Y9</f>
        <v>5315.8747697974222</v>
      </c>
      <c r="AA9" s="23">
        <f t="shared" ref="AA9:AA12" si="8">$K9+$L9+X9+Z9</f>
        <v>43376.279926335184</v>
      </c>
      <c r="AB9" s="21"/>
      <c r="AC9" s="24">
        <f t="shared" ref="AC9:AC12" si="9">($K9+$L9)*$N$8</f>
        <v>6605.5248618784535</v>
      </c>
      <c r="AD9" s="25">
        <v>0.16</v>
      </c>
      <c r="AE9" s="26">
        <f t="shared" ref="AE9:AE12" si="10">($K9+$L9)*AD9</f>
        <v>5032.7808471454882</v>
      </c>
      <c r="AF9" s="23">
        <f t="shared" ref="AF9:AF12" si="11">$K9+$L9+AC9+AE9</f>
        <v>43093.186003683251</v>
      </c>
      <c r="AG9" s="21"/>
    </row>
    <row r="10" spans="3:33" ht="24.75" customHeight="1" x14ac:dyDescent="0.25">
      <c r="C10" s="18" t="s">
        <v>302</v>
      </c>
      <c r="D10" s="135">
        <v>2016</v>
      </c>
      <c r="E10" s="20"/>
      <c r="F10" s="20" t="s">
        <v>306</v>
      </c>
      <c r="G10" s="21"/>
      <c r="H10" s="22">
        <v>200</v>
      </c>
      <c r="I10" s="20">
        <v>239</v>
      </c>
      <c r="J10" s="21"/>
      <c r="K10" s="23">
        <v>34856.445672191534</v>
      </c>
      <c r="L10" s="20">
        <v>650</v>
      </c>
      <c r="M10" s="21"/>
      <c r="N10" s="24">
        <f t="shared" si="0"/>
        <v>7456.3535911602221</v>
      </c>
      <c r="O10" s="25">
        <v>0.14749999999999999</v>
      </c>
      <c r="P10" s="26">
        <f t="shared" si="1"/>
        <v>5237.2007366482512</v>
      </c>
      <c r="Q10" s="23">
        <f t="shared" si="2"/>
        <v>48200.000000000007</v>
      </c>
      <c r="R10" s="21"/>
      <c r="S10" s="24">
        <f t="shared" si="3"/>
        <v>7456.3535911602221</v>
      </c>
      <c r="T10" s="25">
        <v>0.16</v>
      </c>
      <c r="U10" s="26">
        <f t="shared" si="4"/>
        <v>5681.0313075506456</v>
      </c>
      <c r="V10" s="23">
        <f t="shared" si="5"/>
        <v>48643.830570902399</v>
      </c>
      <c r="W10" s="21"/>
      <c r="X10" s="24">
        <f t="shared" si="6"/>
        <v>7456.3535911602221</v>
      </c>
      <c r="Y10" s="25">
        <v>0.16900000000000001</v>
      </c>
      <c r="Z10" s="26">
        <f t="shared" si="7"/>
        <v>6000.5893186003696</v>
      </c>
      <c r="AA10" s="23">
        <f t="shared" si="8"/>
        <v>48963.388581952124</v>
      </c>
      <c r="AB10" s="21"/>
      <c r="AC10" s="24">
        <f t="shared" si="9"/>
        <v>7456.3535911602221</v>
      </c>
      <c r="AD10" s="25">
        <v>0.16</v>
      </c>
      <c r="AE10" s="26">
        <f t="shared" si="10"/>
        <v>5681.0313075506456</v>
      </c>
      <c r="AF10" s="23">
        <f t="shared" si="11"/>
        <v>48643.830570902399</v>
      </c>
      <c r="AG10" s="21"/>
    </row>
    <row r="11" spans="3:33" ht="24.75" customHeight="1" x14ac:dyDescent="0.25">
      <c r="C11" s="18" t="s">
        <v>303</v>
      </c>
      <c r="D11" s="135">
        <v>2016</v>
      </c>
      <c r="E11" s="20"/>
      <c r="F11" s="20" t="s">
        <v>307</v>
      </c>
      <c r="G11" s="21"/>
      <c r="H11" s="22">
        <v>200</v>
      </c>
      <c r="I11" s="20">
        <v>239</v>
      </c>
      <c r="J11" s="21"/>
      <c r="K11" s="23">
        <v>39276.334999999999</v>
      </c>
      <c r="L11" s="20">
        <v>650</v>
      </c>
      <c r="M11" s="21"/>
      <c r="N11" s="24">
        <f t="shared" si="0"/>
        <v>8384.5303499999991</v>
      </c>
      <c r="O11" s="25">
        <v>0.14749999999999999</v>
      </c>
      <c r="P11" s="26">
        <f t="shared" si="1"/>
        <v>5889.1344124999996</v>
      </c>
      <c r="Q11" s="23">
        <f t="shared" si="2"/>
        <v>54199.999762499996</v>
      </c>
      <c r="R11" s="21"/>
      <c r="S11" s="24">
        <f t="shared" si="3"/>
        <v>8384.5303499999991</v>
      </c>
      <c r="T11" s="25">
        <v>0.16</v>
      </c>
      <c r="U11" s="26">
        <f t="shared" si="4"/>
        <v>6388.2136</v>
      </c>
      <c r="V11" s="23">
        <f t="shared" si="5"/>
        <v>54699.078950000003</v>
      </c>
      <c r="W11" s="21"/>
      <c r="X11" s="24">
        <f t="shared" si="6"/>
        <v>8384.5303499999991</v>
      </c>
      <c r="Y11" s="25">
        <v>0.16900000000000001</v>
      </c>
      <c r="Z11" s="26">
        <f t="shared" si="7"/>
        <v>6747.5506150000001</v>
      </c>
      <c r="AA11" s="23">
        <f t="shared" si="8"/>
        <v>55058.415965</v>
      </c>
      <c r="AB11" s="21"/>
      <c r="AC11" s="24">
        <f t="shared" si="9"/>
        <v>8384.5303499999991</v>
      </c>
      <c r="AD11" s="25">
        <v>0.16</v>
      </c>
      <c r="AE11" s="26">
        <f t="shared" si="10"/>
        <v>6388.2136</v>
      </c>
      <c r="AF11" s="23">
        <f t="shared" si="11"/>
        <v>54699.078950000003</v>
      </c>
      <c r="AG11" s="21"/>
    </row>
    <row r="12" spans="3:33" ht="24.75" customHeight="1" x14ac:dyDescent="0.25">
      <c r="C12" s="18" t="s">
        <v>304</v>
      </c>
      <c r="D12" s="135">
        <v>2016</v>
      </c>
      <c r="E12" s="20"/>
      <c r="F12" s="20" t="s">
        <v>308</v>
      </c>
      <c r="G12" s="21"/>
      <c r="H12" s="22">
        <v>200</v>
      </c>
      <c r="I12" s="20">
        <v>239</v>
      </c>
      <c r="J12" s="21"/>
      <c r="K12" s="23">
        <v>37213.72007366483</v>
      </c>
      <c r="L12" s="20">
        <v>650</v>
      </c>
      <c r="M12" s="21"/>
      <c r="N12" s="24">
        <f t="shared" si="0"/>
        <v>7951.3812154696143</v>
      </c>
      <c r="O12" s="25">
        <v>0.14749999999999999</v>
      </c>
      <c r="P12" s="26">
        <f t="shared" si="1"/>
        <v>5584.898710865562</v>
      </c>
      <c r="Q12" s="23">
        <f t="shared" si="2"/>
        <v>51400.000000000007</v>
      </c>
      <c r="R12" s="21"/>
      <c r="S12" s="24">
        <f t="shared" si="3"/>
        <v>7951.3812154696143</v>
      </c>
      <c r="T12" s="25">
        <v>0.16</v>
      </c>
      <c r="U12" s="26">
        <f t="shared" si="4"/>
        <v>6058.195211786373</v>
      </c>
      <c r="V12" s="23">
        <f t="shared" si="5"/>
        <v>51873.296500920813</v>
      </c>
      <c r="W12" s="21"/>
      <c r="X12" s="24">
        <f t="shared" si="6"/>
        <v>7951.3812154696143</v>
      </c>
      <c r="Y12" s="25">
        <v>0.16900000000000001</v>
      </c>
      <c r="Z12" s="26">
        <f t="shared" si="7"/>
        <v>6398.9686924493571</v>
      </c>
      <c r="AA12" s="23">
        <f t="shared" si="8"/>
        <v>52214.069981583802</v>
      </c>
      <c r="AB12" s="21"/>
      <c r="AC12" s="24">
        <f t="shared" si="9"/>
        <v>7951.3812154696143</v>
      </c>
      <c r="AD12" s="25">
        <v>0.16</v>
      </c>
      <c r="AE12" s="26">
        <f t="shared" si="10"/>
        <v>6058.195211786373</v>
      </c>
      <c r="AF12" s="23">
        <f t="shared" si="11"/>
        <v>51873.296500920813</v>
      </c>
      <c r="AG12" s="21"/>
    </row>
    <row r="15" spans="3:33" ht="15" customHeight="1" x14ac:dyDescent="0.25">
      <c r="N15" s="137" t="s">
        <v>169</v>
      </c>
      <c r="O15" s="138"/>
      <c r="P15" s="138"/>
      <c r="Q15" s="139"/>
      <c r="S15" s="137" t="s">
        <v>17</v>
      </c>
      <c r="T15" s="138"/>
      <c r="U15" s="138"/>
      <c r="V15" s="139"/>
      <c r="X15" s="137" t="s">
        <v>19</v>
      </c>
      <c r="Y15" s="138"/>
      <c r="Z15" s="138"/>
      <c r="AA15" s="139"/>
      <c r="AC15" s="137" t="s">
        <v>21</v>
      </c>
      <c r="AD15" s="138"/>
      <c r="AE15" s="138"/>
      <c r="AF15" s="139"/>
    </row>
    <row r="16" spans="3:33" x14ac:dyDescent="0.25">
      <c r="N16" s="140"/>
      <c r="O16" s="141"/>
      <c r="P16" s="141"/>
      <c r="Q16" s="142"/>
      <c r="S16" s="140"/>
      <c r="T16" s="141"/>
      <c r="U16" s="141"/>
      <c r="V16" s="142"/>
      <c r="X16" s="140"/>
      <c r="Y16" s="141"/>
      <c r="Z16" s="141"/>
      <c r="AA16" s="142"/>
      <c r="AC16" s="140"/>
      <c r="AD16" s="141"/>
      <c r="AE16" s="141"/>
      <c r="AF16" s="142"/>
    </row>
    <row r="17" spans="3:32" x14ac:dyDescent="0.25">
      <c r="N17" s="143"/>
      <c r="O17" s="144"/>
      <c r="P17" s="144"/>
      <c r="Q17" s="145"/>
      <c r="S17" s="143"/>
      <c r="T17" s="144"/>
      <c r="U17" s="144"/>
      <c r="V17" s="145"/>
      <c r="X17" s="143"/>
      <c r="Y17" s="144"/>
      <c r="Z17" s="144"/>
      <c r="AA17" s="145"/>
      <c r="AC17" s="143"/>
      <c r="AD17" s="144"/>
      <c r="AE17" s="144"/>
      <c r="AF17" s="145"/>
    </row>
    <row r="19" spans="3:32" ht="30" x14ac:dyDescent="0.25">
      <c r="C19" s="1"/>
      <c r="D19" s="2" t="s">
        <v>0</v>
      </c>
      <c r="E19" s="2" t="s">
        <v>1</v>
      </c>
      <c r="F19" s="2" t="s">
        <v>2</v>
      </c>
      <c r="G19" s="3"/>
      <c r="H19" s="4" t="s">
        <v>3</v>
      </c>
      <c r="I19" s="5" t="s">
        <v>4</v>
      </c>
      <c r="J19" s="6"/>
      <c r="K19" s="7" t="s">
        <v>5</v>
      </c>
      <c r="L19" s="2" t="s">
        <v>6</v>
      </c>
      <c r="N19" s="2" t="s">
        <v>7</v>
      </c>
      <c r="O19" s="8" t="s">
        <v>8</v>
      </c>
      <c r="P19" s="2" t="s">
        <v>9</v>
      </c>
      <c r="Q19" s="7" t="s">
        <v>10</v>
      </c>
      <c r="R19" s="6"/>
      <c r="S19" s="2" t="s">
        <v>18</v>
      </c>
      <c r="T19" s="8" t="s">
        <v>8</v>
      </c>
      <c r="U19" s="2" t="s">
        <v>9</v>
      </c>
      <c r="V19" s="7" t="s">
        <v>10</v>
      </c>
      <c r="W19" s="6"/>
      <c r="X19" s="2" t="s">
        <v>20</v>
      </c>
      <c r="Y19" s="8" t="s">
        <v>8</v>
      </c>
      <c r="Z19" s="2" t="s">
        <v>9</v>
      </c>
      <c r="AA19" s="7" t="s">
        <v>10</v>
      </c>
      <c r="AB19" s="6"/>
      <c r="AC19" s="2" t="s">
        <v>22</v>
      </c>
      <c r="AD19" s="8" t="s">
        <v>8</v>
      </c>
      <c r="AE19" s="2" t="s">
        <v>9</v>
      </c>
      <c r="AF19" s="7" t="s">
        <v>10</v>
      </c>
    </row>
    <row r="20" spans="3:32" ht="15.75" x14ac:dyDescent="0.25">
      <c r="C20" s="9"/>
      <c r="D20" s="10"/>
      <c r="E20" s="11"/>
      <c r="F20" s="11"/>
      <c r="G20" s="9"/>
      <c r="H20" s="12"/>
      <c r="I20" s="12"/>
      <c r="J20" s="9"/>
      <c r="K20" s="13">
        <v>350</v>
      </c>
      <c r="L20" s="14"/>
      <c r="N20" s="34">
        <v>0.21</v>
      </c>
      <c r="O20" s="15"/>
      <c r="P20" s="16"/>
      <c r="Q20" s="17"/>
      <c r="R20" s="9"/>
      <c r="S20" s="34">
        <v>0.13500000000000001</v>
      </c>
      <c r="T20" s="15"/>
      <c r="U20" s="16"/>
      <c r="V20" s="17"/>
      <c r="W20" s="9"/>
      <c r="X20" s="34">
        <v>0</v>
      </c>
      <c r="Y20" s="15"/>
      <c r="Z20" s="16"/>
      <c r="AA20" s="17"/>
      <c r="AB20" s="9"/>
      <c r="AC20" s="34">
        <v>8.4000000000000005E-2</v>
      </c>
      <c r="AD20" s="15"/>
      <c r="AE20" s="16"/>
      <c r="AF20" s="17"/>
    </row>
    <row r="21" spans="3:32" ht="24.75" customHeight="1" x14ac:dyDescent="0.25">
      <c r="C21" s="18" t="str">
        <f t="shared" ref="C21:D24" si="12">+C9</f>
        <v>Wrangler Unlimited 2.8 CRD Sport Auto E6</v>
      </c>
      <c r="D21" s="136">
        <f t="shared" si="12"/>
        <v>2016</v>
      </c>
      <c r="E21" s="20" t="s">
        <v>11</v>
      </c>
      <c r="F21" s="20" t="str">
        <f>+F9</f>
        <v>665.C15.0</v>
      </c>
      <c r="G21" s="21"/>
      <c r="H21" s="22">
        <f t="shared" ref="H21:I24" si="13">+H9</f>
        <v>200</v>
      </c>
      <c r="I21" s="20">
        <f t="shared" si="13"/>
        <v>239</v>
      </c>
      <c r="J21" s="21"/>
      <c r="K21" s="23">
        <f t="shared" ref="K21:L24" si="14">+K9</f>
        <v>30804.880294659302</v>
      </c>
      <c r="L21" s="20">
        <f t="shared" si="14"/>
        <v>650</v>
      </c>
      <c r="N21" s="24">
        <f t="shared" ref="N21:N24" si="15">($K21+$L21)*N$20</f>
        <v>6605.5248618784535</v>
      </c>
      <c r="O21" s="25">
        <v>0.159</v>
      </c>
      <c r="P21" s="26">
        <f t="shared" ref="P21:P24" si="16">($K21+$L21)*O21</f>
        <v>5001.325966850829</v>
      </c>
      <c r="Q21" s="23">
        <f t="shared" ref="Q21:Q24" si="17">$K21+$L21+N21+P21</f>
        <v>43061.731123388585</v>
      </c>
      <c r="R21" s="21"/>
      <c r="S21" s="24">
        <f t="shared" ref="S21:S24" si="18">($K21+$L21)*S$20</f>
        <v>4246.4088397790065</v>
      </c>
      <c r="T21" s="25">
        <v>0.13750000000000001</v>
      </c>
      <c r="U21" s="26">
        <f t="shared" ref="U21:U24" si="19">($K21+$L21)*T21</f>
        <v>4325.0460405156546</v>
      </c>
      <c r="V21" s="23">
        <f t="shared" ref="V21:V24" si="20">$K21+$L21+S21+U21</f>
        <v>40026.335174953965</v>
      </c>
      <c r="W21" s="21"/>
      <c r="X21" s="24">
        <f t="shared" ref="X21:X24" si="21">($K21+$L21)*X$20</f>
        <v>0</v>
      </c>
      <c r="Y21" s="25">
        <v>0</v>
      </c>
      <c r="Z21" s="26">
        <f t="shared" ref="Z21:Z24" si="22">($K21+$L21)*Y21</f>
        <v>0</v>
      </c>
      <c r="AA21" s="23">
        <f t="shared" ref="AA21:AA24" si="23">$K21+$L21+X21+Z21</f>
        <v>31454.880294659302</v>
      </c>
      <c r="AB21" s="21"/>
      <c r="AC21" s="24">
        <f t="shared" ref="AC21:AC24" si="24">($K21+$L21)*AC$20</f>
        <v>2642.2099447513815</v>
      </c>
      <c r="AD21" s="25">
        <v>0</v>
      </c>
      <c r="AE21" s="26">
        <f t="shared" ref="AE21:AE24" si="25">($K21+$L21)*AD21</f>
        <v>0</v>
      </c>
      <c r="AF21" s="23">
        <f t="shared" ref="AF21:AF24" si="26">$K21+$L21+AC21+AE21</f>
        <v>34097.090239410682</v>
      </c>
    </row>
    <row r="22" spans="3:32" ht="24.75" customHeight="1" x14ac:dyDescent="0.25">
      <c r="C22" s="18" t="str">
        <f t="shared" si="12"/>
        <v>Wrangler Unlimited 2.8 CRD Sahara Auto E6</v>
      </c>
      <c r="D22" s="136">
        <f t="shared" si="12"/>
        <v>2016</v>
      </c>
      <c r="E22" s="20" t="s">
        <v>11</v>
      </c>
      <c r="F22" s="20" t="str">
        <f>+F10</f>
        <v>665.M45.0</v>
      </c>
      <c r="G22" s="21"/>
      <c r="H22" s="22">
        <f t="shared" si="13"/>
        <v>200</v>
      </c>
      <c r="I22" s="20">
        <f t="shared" si="13"/>
        <v>239</v>
      </c>
      <c r="J22" s="21"/>
      <c r="K22" s="23">
        <f t="shared" si="14"/>
        <v>34856.445672191534</v>
      </c>
      <c r="L22" s="20">
        <f t="shared" si="14"/>
        <v>650</v>
      </c>
      <c r="N22" s="24">
        <f t="shared" si="15"/>
        <v>7456.3535911602221</v>
      </c>
      <c r="O22" s="25">
        <v>0.159</v>
      </c>
      <c r="P22" s="26">
        <f t="shared" si="16"/>
        <v>5645.5248618784544</v>
      </c>
      <c r="Q22" s="23">
        <f t="shared" si="17"/>
        <v>48608.32412523021</v>
      </c>
      <c r="R22" s="21"/>
      <c r="S22" s="24">
        <f t="shared" si="18"/>
        <v>4793.3701657458578</v>
      </c>
      <c r="T22" s="25">
        <v>0.13750000000000001</v>
      </c>
      <c r="U22" s="26">
        <f t="shared" si="19"/>
        <v>4882.1362799263361</v>
      </c>
      <c r="V22" s="23">
        <f t="shared" si="20"/>
        <v>45181.95211786373</v>
      </c>
      <c r="W22" s="21"/>
      <c r="X22" s="24">
        <f t="shared" si="21"/>
        <v>0</v>
      </c>
      <c r="Y22" s="25">
        <v>0</v>
      </c>
      <c r="Z22" s="26">
        <f t="shared" si="22"/>
        <v>0</v>
      </c>
      <c r="AA22" s="23">
        <f t="shared" si="23"/>
        <v>35506.445672191534</v>
      </c>
      <c r="AB22" s="21"/>
      <c r="AC22" s="24">
        <f t="shared" si="24"/>
        <v>2982.5414364640892</v>
      </c>
      <c r="AD22" s="25">
        <v>0</v>
      </c>
      <c r="AE22" s="26">
        <f t="shared" si="25"/>
        <v>0</v>
      </c>
      <c r="AF22" s="23">
        <f t="shared" si="26"/>
        <v>38488.987108655623</v>
      </c>
    </row>
    <row r="23" spans="3:32" ht="24.75" customHeight="1" x14ac:dyDescent="0.25">
      <c r="C23" s="18" t="str">
        <f t="shared" si="12"/>
        <v>Wrangler Unlimited 2.8 CRD 75 Aniversario E6 (Ed. Esp)</v>
      </c>
      <c r="D23" s="136">
        <f t="shared" si="12"/>
        <v>2016</v>
      </c>
      <c r="E23" s="20" t="s">
        <v>11</v>
      </c>
      <c r="F23" s="20" t="str">
        <f>+F11</f>
        <v>665.M55.0</v>
      </c>
      <c r="G23" s="21"/>
      <c r="H23" s="22">
        <f t="shared" si="13"/>
        <v>200</v>
      </c>
      <c r="I23" s="20">
        <f t="shared" si="13"/>
        <v>239</v>
      </c>
      <c r="J23" s="21"/>
      <c r="K23" s="23">
        <f t="shared" si="14"/>
        <v>39276.334999999999</v>
      </c>
      <c r="L23" s="20">
        <f t="shared" si="14"/>
        <v>650</v>
      </c>
      <c r="N23" s="24">
        <f t="shared" si="15"/>
        <v>8384.5303499999991</v>
      </c>
      <c r="O23" s="25">
        <v>0.159</v>
      </c>
      <c r="P23" s="26">
        <f t="shared" si="16"/>
        <v>6348.2872649999999</v>
      </c>
      <c r="Q23" s="23">
        <f t="shared" si="17"/>
        <v>54659.152614999999</v>
      </c>
      <c r="R23" s="21"/>
      <c r="S23" s="24">
        <f t="shared" si="18"/>
        <v>5390.0552250000001</v>
      </c>
      <c r="T23" s="25">
        <v>0.13750000000000001</v>
      </c>
      <c r="U23" s="26">
        <f t="shared" si="19"/>
        <v>5489.8710625000003</v>
      </c>
      <c r="V23" s="23">
        <f t="shared" si="20"/>
        <v>50806.261287499998</v>
      </c>
      <c r="W23" s="21"/>
      <c r="X23" s="24">
        <f t="shared" si="21"/>
        <v>0</v>
      </c>
      <c r="Y23" s="25">
        <v>0</v>
      </c>
      <c r="Z23" s="26">
        <f t="shared" si="22"/>
        <v>0</v>
      </c>
      <c r="AA23" s="23">
        <f t="shared" si="23"/>
        <v>39926.334999999999</v>
      </c>
      <c r="AB23" s="21"/>
      <c r="AC23" s="24">
        <f t="shared" si="24"/>
        <v>3353.81214</v>
      </c>
      <c r="AD23" s="25">
        <v>0</v>
      </c>
      <c r="AE23" s="26">
        <f t="shared" si="25"/>
        <v>0</v>
      </c>
      <c r="AF23" s="23">
        <f t="shared" si="26"/>
        <v>43280.147140000001</v>
      </c>
    </row>
    <row r="24" spans="3:32" ht="24.75" customHeight="1" x14ac:dyDescent="0.25">
      <c r="C24" s="18" t="str">
        <f t="shared" si="12"/>
        <v>Wrangler Unlimited 2.8 CRD Rubicon Auto E6</v>
      </c>
      <c r="D24" s="136">
        <f t="shared" si="12"/>
        <v>2016</v>
      </c>
      <c r="E24" s="20" t="s">
        <v>11</v>
      </c>
      <c r="F24" s="20" t="str">
        <f>+F12</f>
        <v>665.R75.0</v>
      </c>
      <c r="G24" s="21"/>
      <c r="H24" s="22">
        <f t="shared" si="13"/>
        <v>200</v>
      </c>
      <c r="I24" s="20">
        <f t="shared" si="13"/>
        <v>239</v>
      </c>
      <c r="J24" s="21"/>
      <c r="K24" s="23">
        <f t="shared" si="14"/>
        <v>37213.72007366483</v>
      </c>
      <c r="L24" s="20">
        <f t="shared" si="14"/>
        <v>650</v>
      </c>
      <c r="N24" s="24">
        <f t="shared" si="15"/>
        <v>7951.3812154696143</v>
      </c>
      <c r="O24" s="25">
        <v>0.159</v>
      </c>
      <c r="P24" s="26">
        <f t="shared" si="16"/>
        <v>6020.3314917127082</v>
      </c>
      <c r="Q24" s="23">
        <f t="shared" si="17"/>
        <v>51835.43278084715</v>
      </c>
      <c r="R24" s="21"/>
      <c r="S24" s="24">
        <f t="shared" si="18"/>
        <v>5111.6022099447528</v>
      </c>
      <c r="T24" s="25">
        <v>0.13750000000000001</v>
      </c>
      <c r="U24" s="26">
        <f t="shared" si="19"/>
        <v>5206.2615101289148</v>
      </c>
      <c r="V24" s="23">
        <f t="shared" si="20"/>
        <v>48181.583793738493</v>
      </c>
      <c r="W24" s="21"/>
      <c r="X24" s="24">
        <f t="shared" si="21"/>
        <v>0</v>
      </c>
      <c r="Y24" s="25">
        <v>0</v>
      </c>
      <c r="Z24" s="26">
        <f t="shared" si="22"/>
        <v>0</v>
      </c>
      <c r="AA24" s="23">
        <f t="shared" si="23"/>
        <v>37863.72007366483</v>
      </c>
      <c r="AB24" s="21"/>
      <c r="AC24" s="24">
        <f t="shared" si="24"/>
        <v>3180.5524861878457</v>
      </c>
      <c r="AD24" s="25">
        <v>0</v>
      </c>
      <c r="AE24" s="26">
        <f t="shared" si="25"/>
        <v>0</v>
      </c>
      <c r="AF24" s="23">
        <f t="shared" si="26"/>
        <v>41044.272559852674</v>
      </c>
    </row>
  </sheetData>
  <mergeCells count="8">
    <mergeCell ref="N3:Q5"/>
    <mergeCell ref="S3:V5"/>
    <mergeCell ref="X3:AA5"/>
    <mergeCell ref="AC3:AF5"/>
    <mergeCell ref="N15:Q17"/>
    <mergeCell ref="S15:V17"/>
    <mergeCell ref="X15:AA17"/>
    <mergeCell ref="AC15:AF17"/>
  </mergeCells>
  <printOptions horizontalCentered="1" verticalCentered="1"/>
  <pageMargins left="0.25" right="0.25" top="0.75" bottom="0.75" header="0.3" footer="0.3"/>
  <pageSetup paperSize="9" scale="5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26"/>
  <sheetViews>
    <sheetView showGridLines="0" tabSelected="1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51.42578125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.85546875" customWidth="1"/>
    <col min="14" max="14" width="11.7109375" bestFit="1" customWidth="1"/>
    <col min="15" max="15" width="7.140625" bestFit="1" customWidth="1"/>
    <col min="16" max="16" width="8.140625" bestFit="1" customWidth="1"/>
    <col min="17" max="17" width="9.28515625" bestFit="1" customWidth="1"/>
    <col min="18" max="18" width="2.42578125" customWidth="1"/>
    <col min="19" max="19" width="11.7109375" bestFit="1" customWidth="1"/>
    <col min="20" max="20" width="7.140625" bestFit="1" customWidth="1"/>
    <col min="21" max="21" width="8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8.140625" bestFit="1" customWidth="1"/>
    <col min="27" max="27" width="9.28515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8.140625" bestFit="1" customWidth="1"/>
    <col min="32" max="32" width="9.28515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tr">
        <f>+'Renegade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7" spans="3:33" ht="30" x14ac:dyDescent="0.25">
      <c r="C7" s="131" t="s">
        <v>321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.75" customHeight="1" x14ac:dyDescent="0.25">
      <c r="C9" s="18" t="s">
        <v>301</v>
      </c>
      <c r="D9" s="135">
        <v>2017</v>
      </c>
      <c r="E9" s="20"/>
      <c r="F9" s="20" t="s">
        <v>375</v>
      </c>
      <c r="G9" s="21"/>
      <c r="H9" s="22">
        <v>200</v>
      </c>
      <c r="I9" s="20">
        <v>239</v>
      </c>
      <c r="J9" s="21"/>
      <c r="K9" s="23">
        <v>30804.880294659302</v>
      </c>
      <c r="L9" s="20">
        <v>650</v>
      </c>
      <c r="M9" s="21"/>
      <c r="N9" s="24">
        <f t="shared" ref="N9:N13" si="0">(K9+L9)*$N$8</f>
        <v>6605.5248618784535</v>
      </c>
      <c r="O9" s="25">
        <v>0.14749999999999999</v>
      </c>
      <c r="P9" s="26">
        <f t="shared" ref="P9:P13" si="1">(K9+L9)*O9</f>
        <v>4639.5948434622469</v>
      </c>
      <c r="Q9" s="23">
        <f t="shared" ref="Q9:Q13" si="2">K9+L9+N9+P9</f>
        <v>42700.000000000007</v>
      </c>
      <c r="R9" s="21"/>
      <c r="S9" s="24">
        <f t="shared" ref="S9:S13" si="3">($K9+$L9)*$N$8</f>
        <v>6605.5248618784535</v>
      </c>
      <c r="T9" s="25">
        <v>0.16</v>
      </c>
      <c r="U9" s="26">
        <f t="shared" ref="U9:U13" si="4">($K9+$L9)*T9</f>
        <v>5032.7808471454882</v>
      </c>
      <c r="V9" s="23">
        <f t="shared" ref="V9:V13" si="5">$K9+$L9+$S9+$U9</f>
        <v>43093.186003683251</v>
      </c>
      <c r="W9" s="21"/>
      <c r="X9" s="24">
        <f t="shared" ref="X9:X13" si="6">($K9+$L9)*$N$8</f>
        <v>6605.5248618784535</v>
      </c>
      <c r="Y9" s="25">
        <v>0.16900000000000001</v>
      </c>
      <c r="Z9" s="26">
        <f t="shared" ref="Z9:Z13" si="7">($K9+$L9)*Y9</f>
        <v>5315.8747697974222</v>
      </c>
      <c r="AA9" s="23">
        <f t="shared" ref="AA9:AA13" si="8">$K9+$L9+X9+Z9</f>
        <v>43376.279926335184</v>
      </c>
      <c r="AB9" s="21"/>
      <c r="AC9" s="24">
        <f t="shared" ref="AC9:AC13" si="9">($K9+$L9)*$N$8</f>
        <v>6605.5248618784535</v>
      </c>
      <c r="AD9" s="25">
        <v>0.16</v>
      </c>
      <c r="AE9" s="26">
        <f t="shared" ref="AE9:AE13" si="10">($K9+$L9)*AD9</f>
        <v>5032.7808471454882</v>
      </c>
      <c r="AF9" s="23">
        <f t="shared" ref="AF9:AF13" si="11">$K9+$L9+AC9+AE9</f>
        <v>43093.186003683251</v>
      </c>
      <c r="AG9" s="21"/>
    </row>
    <row r="10" spans="3:33" ht="24.75" customHeight="1" x14ac:dyDescent="0.25">
      <c r="C10" s="18" t="s">
        <v>302</v>
      </c>
      <c r="D10" s="135">
        <f>+D9</f>
        <v>2017</v>
      </c>
      <c r="E10" s="20"/>
      <c r="F10" s="20" t="s">
        <v>376</v>
      </c>
      <c r="G10" s="21"/>
      <c r="H10" s="22">
        <v>200</v>
      </c>
      <c r="I10" s="20">
        <v>239</v>
      </c>
      <c r="J10" s="21"/>
      <c r="K10" s="23">
        <v>34856.445672191534</v>
      </c>
      <c r="L10" s="20">
        <v>650</v>
      </c>
      <c r="M10" s="21"/>
      <c r="N10" s="24">
        <f t="shared" si="0"/>
        <v>7456.3535911602221</v>
      </c>
      <c r="O10" s="25">
        <v>0.14749999999999999</v>
      </c>
      <c r="P10" s="26">
        <f t="shared" si="1"/>
        <v>5237.2007366482512</v>
      </c>
      <c r="Q10" s="23">
        <f t="shared" si="2"/>
        <v>48200.000000000007</v>
      </c>
      <c r="R10" s="21"/>
      <c r="S10" s="24">
        <f t="shared" si="3"/>
        <v>7456.3535911602221</v>
      </c>
      <c r="T10" s="25">
        <v>0.16</v>
      </c>
      <c r="U10" s="26">
        <f t="shared" si="4"/>
        <v>5681.0313075506456</v>
      </c>
      <c r="V10" s="23">
        <f t="shared" si="5"/>
        <v>48643.830570902399</v>
      </c>
      <c r="W10" s="21"/>
      <c r="X10" s="24">
        <f t="shared" si="6"/>
        <v>7456.3535911602221</v>
      </c>
      <c r="Y10" s="25">
        <v>0.16900000000000001</v>
      </c>
      <c r="Z10" s="26">
        <f t="shared" si="7"/>
        <v>6000.5893186003696</v>
      </c>
      <c r="AA10" s="23">
        <f t="shared" si="8"/>
        <v>48963.388581952124</v>
      </c>
      <c r="AB10" s="21"/>
      <c r="AC10" s="24">
        <f t="shared" si="9"/>
        <v>7456.3535911602221</v>
      </c>
      <c r="AD10" s="25">
        <v>0.16</v>
      </c>
      <c r="AE10" s="26">
        <f t="shared" si="10"/>
        <v>5681.0313075506456</v>
      </c>
      <c r="AF10" s="23">
        <f t="shared" si="11"/>
        <v>48643.830570902399</v>
      </c>
      <c r="AG10" s="21"/>
    </row>
    <row r="11" spans="3:33" ht="24.75" customHeight="1" x14ac:dyDescent="0.25">
      <c r="C11" s="18" t="s">
        <v>304</v>
      </c>
      <c r="D11" s="135">
        <f>+D9</f>
        <v>2017</v>
      </c>
      <c r="E11" s="20"/>
      <c r="F11" s="20" t="s">
        <v>377</v>
      </c>
      <c r="G11" s="21"/>
      <c r="H11" s="22">
        <v>200</v>
      </c>
      <c r="I11" s="20">
        <v>239</v>
      </c>
      <c r="J11" s="21"/>
      <c r="K11" s="23">
        <v>37213.72007366483</v>
      </c>
      <c r="L11" s="20">
        <v>650</v>
      </c>
      <c r="M11" s="21"/>
      <c r="N11" s="24">
        <f t="shared" si="0"/>
        <v>7951.3812154696143</v>
      </c>
      <c r="O11" s="25">
        <v>0.14749999999999999</v>
      </c>
      <c r="P11" s="26">
        <f t="shared" si="1"/>
        <v>5584.898710865562</v>
      </c>
      <c r="Q11" s="23">
        <f t="shared" si="2"/>
        <v>51400.000000000007</v>
      </c>
      <c r="R11" s="21"/>
      <c r="S11" s="24">
        <f t="shared" si="3"/>
        <v>7951.3812154696143</v>
      </c>
      <c r="T11" s="25">
        <v>0.16</v>
      </c>
      <c r="U11" s="26">
        <f t="shared" si="4"/>
        <v>6058.195211786373</v>
      </c>
      <c r="V11" s="23">
        <f t="shared" si="5"/>
        <v>51873.296500920813</v>
      </c>
      <c r="W11" s="21"/>
      <c r="X11" s="24">
        <f t="shared" si="6"/>
        <v>7951.3812154696143</v>
      </c>
      <c r="Y11" s="25">
        <v>0.16900000000000001</v>
      </c>
      <c r="Z11" s="26">
        <f t="shared" si="7"/>
        <v>6398.9686924493571</v>
      </c>
      <c r="AA11" s="23">
        <f t="shared" si="8"/>
        <v>52214.069981583802</v>
      </c>
      <c r="AB11" s="21"/>
      <c r="AC11" s="24">
        <f t="shared" si="9"/>
        <v>7951.3812154696143</v>
      </c>
      <c r="AD11" s="25">
        <v>0.16</v>
      </c>
      <c r="AE11" s="26">
        <f t="shared" si="10"/>
        <v>6058.195211786373</v>
      </c>
      <c r="AF11" s="23">
        <f t="shared" si="11"/>
        <v>51873.296500920813</v>
      </c>
      <c r="AG11" s="21"/>
    </row>
    <row r="12" spans="3:33" ht="24.75" customHeight="1" x14ac:dyDescent="0.25">
      <c r="C12" s="18" t="s">
        <v>231</v>
      </c>
      <c r="D12" s="135">
        <f>+D11</f>
        <v>2017</v>
      </c>
      <c r="E12" s="20" t="s">
        <v>39</v>
      </c>
      <c r="F12" s="20" t="s">
        <v>378</v>
      </c>
      <c r="G12" s="21"/>
      <c r="H12" s="22">
        <v>284</v>
      </c>
      <c r="I12" s="20">
        <v>265</v>
      </c>
      <c r="J12" s="21"/>
      <c r="K12" s="23">
        <v>34819.613259668513</v>
      </c>
      <c r="L12" s="20">
        <v>650</v>
      </c>
      <c r="M12" s="21"/>
      <c r="N12" s="24">
        <f t="shared" si="0"/>
        <v>7448.6187845303875</v>
      </c>
      <c r="O12" s="25">
        <v>0.14749999999999999</v>
      </c>
      <c r="P12" s="26">
        <f t="shared" si="1"/>
        <v>5231.767955801105</v>
      </c>
      <c r="Q12" s="23">
        <f t="shared" si="2"/>
        <v>48150.000000000007</v>
      </c>
      <c r="R12" s="21"/>
      <c r="S12" s="24">
        <f t="shared" si="3"/>
        <v>7448.6187845303875</v>
      </c>
      <c r="T12" s="25">
        <v>0.16</v>
      </c>
      <c r="U12" s="26">
        <f t="shared" si="4"/>
        <v>5675.1381215469619</v>
      </c>
      <c r="V12" s="23">
        <f t="shared" si="5"/>
        <v>48593.370165745859</v>
      </c>
      <c r="W12" s="21"/>
      <c r="X12" s="24">
        <f t="shared" si="6"/>
        <v>7448.6187845303875</v>
      </c>
      <c r="Y12" s="25">
        <v>0.16900000000000001</v>
      </c>
      <c r="Z12" s="26">
        <f t="shared" si="7"/>
        <v>5994.3646408839795</v>
      </c>
      <c r="AA12" s="23">
        <f t="shared" si="8"/>
        <v>48912.596685082877</v>
      </c>
      <c r="AB12" s="21"/>
      <c r="AC12" s="24">
        <f t="shared" si="9"/>
        <v>7448.6187845303875</v>
      </c>
      <c r="AD12" s="25">
        <v>0.16</v>
      </c>
      <c r="AE12" s="26">
        <f t="shared" si="10"/>
        <v>5675.1381215469619</v>
      </c>
      <c r="AF12" s="23">
        <f t="shared" si="11"/>
        <v>48593.370165745859</v>
      </c>
      <c r="AG12" s="21"/>
    </row>
    <row r="13" spans="3:33" ht="24.75" customHeight="1" x14ac:dyDescent="0.25">
      <c r="C13" s="18" t="s">
        <v>232</v>
      </c>
      <c r="D13" s="135">
        <f>+D9</f>
        <v>2017</v>
      </c>
      <c r="E13" s="20" t="s">
        <v>40</v>
      </c>
      <c r="F13" s="20" t="s">
        <v>379</v>
      </c>
      <c r="G13" s="21"/>
      <c r="H13" s="22">
        <v>284</v>
      </c>
      <c r="I13" s="20">
        <v>276</v>
      </c>
      <c r="J13" s="21"/>
      <c r="K13" s="23">
        <v>37213.72007366483</v>
      </c>
      <c r="L13" s="20">
        <v>650</v>
      </c>
      <c r="M13" s="21"/>
      <c r="N13" s="24">
        <f t="shared" si="0"/>
        <v>7951.3812154696143</v>
      </c>
      <c r="O13" s="25">
        <v>0.14749999999999999</v>
      </c>
      <c r="P13" s="26">
        <f t="shared" si="1"/>
        <v>5584.898710865562</v>
      </c>
      <c r="Q13" s="23">
        <f t="shared" si="2"/>
        <v>51400.000000000007</v>
      </c>
      <c r="R13" s="21"/>
      <c r="S13" s="24">
        <f t="shared" si="3"/>
        <v>7951.3812154696143</v>
      </c>
      <c r="T13" s="25">
        <v>0.16</v>
      </c>
      <c r="U13" s="26">
        <f t="shared" si="4"/>
        <v>6058.195211786373</v>
      </c>
      <c r="V13" s="23">
        <f t="shared" si="5"/>
        <v>51873.296500920813</v>
      </c>
      <c r="W13" s="21"/>
      <c r="X13" s="24">
        <f t="shared" si="6"/>
        <v>7951.3812154696143</v>
      </c>
      <c r="Y13" s="25">
        <v>0.16900000000000001</v>
      </c>
      <c r="Z13" s="26">
        <f t="shared" si="7"/>
        <v>6398.9686924493571</v>
      </c>
      <c r="AA13" s="23">
        <f t="shared" si="8"/>
        <v>52214.069981583802</v>
      </c>
      <c r="AB13" s="21"/>
      <c r="AC13" s="24">
        <f t="shared" si="9"/>
        <v>7951.3812154696143</v>
      </c>
      <c r="AD13" s="25">
        <v>0.16</v>
      </c>
      <c r="AE13" s="26">
        <f t="shared" si="10"/>
        <v>6058.195211786373</v>
      </c>
      <c r="AF13" s="23">
        <f t="shared" si="11"/>
        <v>51873.296500920813</v>
      </c>
      <c r="AG13" s="21"/>
    </row>
    <row r="16" spans="3:33" ht="15" customHeight="1" x14ac:dyDescent="0.25">
      <c r="N16" s="137" t="s">
        <v>169</v>
      </c>
      <c r="O16" s="138"/>
      <c r="P16" s="138"/>
      <c r="Q16" s="139"/>
      <c r="S16" s="137" t="s">
        <v>17</v>
      </c>
      <c r="T16" s="138"/>
      <c r="U16" s="138"/>
      <c r="V16" s="139"/>
      <c r="X16" s="137" t="s">
        <v>19</v>
      </c>
      <c r="Y16" s="138"/>
      <c r="Z16" s="138"/>
      <c r="AA16" s="139"/>
      <c r="AC16" s="137" t="s">
        <v>21</v>
      </c>
      <c r="AD16" s="138"/>
      <c r="AE16" s="138"/>
      <c r="AF16" s="139"/>
    </row>
    <row r="17" spans="3:32" x14ac:dyDescent="0.25">
      <c r="N17" s="140"/>
      <c r="O17" s="141"/>
      <c r="P17" s="141"/>
      <c r="Q17" s="142"/>
      <c r="S17" s="140"/>
      <c r="T17" s="141"/>
      <c r="U17" s="141"/>
      <c r="V17" s="142"/>
      <c r="X17" s="140"/>
      <c r="Y17" s="141"/>
      <c r="Z17" s="141"/>
      <c r="AA17" s="142"/>
      <c r="AC17" s="140"/>
      <c r="AD17" s="141"/>
      <c r="AE17" s="141"/>
      <c r="AF17" s="142"/>
    </row>
    <row r="18" spans="3:32" x14ac:dyDescent="0.25">
      <c r="N18" s="143"/>
      <c r="O18" s="144"/>
      <c r="P18" s="144"/>
      <c r="Q18" s="145"/>
      <c r="S18" s="143"/>
      <c r="T18" s="144"/>
      <c r="U18" s="144"/>
      <c r="V18" s="145"/>
      <c r="X18" s="143"/>
      <c r="Y18" s="144"/>
      <c r="Z18" s="144"/>
      <c r="AA18" s="145"/>
      <c r="AC18" s="143"/>
      <c r="AD18" s="144"/>
      <c r="AE18" s="144"/>
      <c r="AF18" s="145"/>
    </row>
    <row r="20" spans="3:32" ht="30" x14ac:dyDescent="0.25">
      <c r="C20" s="1"/>
      <c r="D20" s="2" t="s">
        <v>0</v>
      </c>
      <c r="E20" s="2" t="s">
        <v>1</v>
      </c>
      <c r="F20" s="2" t="s">
        <v>2</v>
      </c>
      <c r="G20" s="3"/>
      <c r="H20" s="4" t="s">
        <v>3</v>
      </c>
      <c r="I20" s="5" t="s">
        <v>4</v>
      </c>
      <c r="J20" s="6"/>
      <c r="K20" s="7" t="s">
        <v>5</v>
      </c>
      <c r="L20" s="2" t="s">
        <v>6</v>
      </c>
      <c r="N20" s="2" t="s">
        <v>7</v>
      </c>
      <c r="O20" s="8" t="s">
        <v>8</v>
      </c>
      <c r="P20" s="2" t="s">
        <v>9</v>
      </c>
      <c r="Q20" s="7" t="s">
        <v>10</v>
      </c>
      <c r="R20" s="6"/>
      <c r="S20" s="2" t="s">
        <v>18</v>
      </c>
      <c r="T20" s="8" t="s">
        <v>8</v>
      </c>
      <c r="U20" s="2" t="s">
        <v>9</v>
      </c>
      <c r="V20" s="7" t="s">
        <v>10</v>
      </c>
      <c r="W20" s="6"/>
      <c r="X20" s="2" t="s">
        <v>20</v>
      </c>
      <c r="Y20" s="8" t="s">
        <v>8</v>
      </c>
      <c r="Z20" s="2" t="s">
        <v>9</v>
      </c>
      <c r="AA20" s="7" t="s">
        <v>10</v>
      </c>
      <c r="AB20" s="6"/>
      <c r="AC20" s="2" t="s">
        <v>22</v>
      </c>
      <c r="AD20" s="8" t="s">
        <v>8</v>
      </c>
      <c r="AE20" s="2" t="s">
        <v>9</v>
      </c>
      <c r="AF20" s="7" t="s">
        <v>10</v>
      </c>
    </row>
    <row r="21" spans="3:32" ht="15.75" x14ac:dyDescent="0.25">
      <c r="C21" s="9"/>
      <c r="D21" s="10"/>
      <c r="E21" s="11"/>
      <c r="F21" s="11"/>
      <c r="G21" s="9"/>
      <c r="H21" s="12"/>
      <c r="I21" s="12"/>
      <c r="J21" s="9"/>
      <c r="K21" s="13">
        <v>350</v>
      </c>
      <c r="L21" s="14"/>
      <c r="N21" s="34">
        <v>0.21</v>
      </c>
      <c r="O21" s="15"/>
      <c r="P21" s="16"/>
      <c r="Q21" s="17"/>
      <c r="R21" s="9"/>
      <c r="S21" s="34">
        <v>0.13500000000000001</v>
      </c>
      <c r="T21" s="15"/>
      <c r="U21" s="16"/>
      <c r="V21" s="17"/>
      <c r="W21" s="9"/>
      <c r="X21" s="34">
        <v>0</v>
      </c>
      <c r="Y21" s="15"/>
      <c r="Z21" s="16"/>
      <c r="AA21" s="17"/>
      <c r="AB21" s="9"/>
      <c r="AC21" s="34">
        <v>8.4000000000000005E-2</v>
      </c>
      <c r="AD21" s="15"/>
      <c r="AE21" s="16"/>
      <c r="AF21" s="17"/>
    </row>
    <row r="22" spans="3:32" ht="24.75" customHeight="1" x14ac:dyDescent="0.25">
      <c r="C22" s="18" t="str">
        <f t="shared" ref="C22:D26" si="12">+C9</f>
        <v>Wrangler Unlimited 2.8 CRD Sport Auto E6</v>
      </c>
      <c r="D22" s="136">
        <f t="shared" si="12"/>
        <v>2017</v>
      </c>
      <c r="E22" s="20" t="s">
        <v>11</v>
      </c>
      <c r="F22" s="20" t="str">
        <f>+F9</f>
        <v>665.C15.1</v>
      </c>
      <c r="G22" s="21"/>
      <c r="H22" s="22">
        <f t="shared" ref="H22:I26" si="13">+H9</f>
        <v>200</v>
      </c>
      <c r="I22" s="20">
        <f t="shared" si="13"/>
        <v>239</v>
      </c>
      <c r="J22" s="21"/>
      <c r="K22" s="23">
        <f t="shared" ref="K22:L26" si="14">+K9</f>
        <v>30804.880294659302</v>
      </c>
      <c r="L22" s="20">
        <f t="shared" si="14"/>
        <v>650</v>
      </c>
      <c r="N22" s="24">
        <f t="shared" ref="N22:N26" si="15">($K22+$L22)*N$21</f>
        <v>6605.5248618784535</v>
      </c>
      <c r="O22" s="25">
        <v>0.159</v>
      </c>
      <c r="P22" s="26">
        <f t="shared" ref="P22:P26" si="16">($K22+$L22)*O22</f>
        <v>5001.325966850829</v>
      </c>
      <c r="Q22" s="23">
        <f t="shared" ref="Q22:Q26" si="17">$K22+$L22+N22+P22</f>
        <v>43061.731123388585</v>
      </c>
      <c r="R22" s="21"/>
      <c r="S22" s="24">
        <f t="shared" ref="S22:S26" si="18">($K22+$L22)*S$21</f>
        <v>4246.4088397790065</v>
      </c>
      <c r="T22" s="25">
        <v>0.13750000000000001</v>
      </c>
      <c r="U22" s="26">
        <f t="shared" ref="U22:U26" si="19">($K22+$L22)*T22</f>
        <v>4325.0460405156546</v>
      </c>
      <c r="V22" s="23">
        <f t="shared" ref="V22:V26" si="20">$K22+$L22+S22+U22</f>
        <v>40026.335174953965</v>
      </c>
      <c r="W22" s="21"/>
      <c r="X22" s="24">
        <f t="shared" ref="X22:X26" si="21">($K22+$L22)*X$21</f>
        <v>0</v>
      </c>
      <c r="Y22" s="25">
        <v>0</v>
      </c>
      <c r="Z22" s="26">
        <f t="shared" ref="Z22:Z26" si="22">($K22+$L22)*Y22</f>
        <v>0</v>
      </c>
      <c r="AA22" s="23">
        <f t="shared" ref="AA22:AA26" si="23">$K22+$L22+X22+Z22</f>
        <v>31454.880294659302</v>
      </c>
      <c r="AB22" s="21"/>
      <c r="AC22" s="24">
        <f t="shared" ref="AC22:AC26" si="24">($K22+$L22)*AC$21</f>
        <v>2642.2099447513815</v>
      </c>
      <c r="AD22" s="25">
        <v>0</v>
      </c>
      <c r="AE22" s="26">
        <f t="shared" ref="AE22:AE26" si="25">($K22+$L22)*AD22</f>
        <v>0</v>
      </c>
      <c r="AF22" s="23">
        <f t="shared" ref="AF22:AF26" si="26">$K22+$L22+AC22+AE22</f>
        <v>34097.090239410682</v>
      </c>
    </row>
    <row r="23" spans="3:32" ht="24.75" customHeight="1" x14ac:dyDescent="0.25">
      <c r="C23" s="18" t="str">
        <f t="shared" si="12"/>
        <v>Wrangler Unlimited 2.8 CRD Sahara Auto E6</v>
      </c>
      <c r="D23" s="136">
        <f t="shared" si="12"/>
        <v>2017</v>
      </c>
      <c r="E23" s="20" t="s">
        <v>11</v>
      </c>
      <c r="F23" s="20" t="str">
        <f>+F10</f>
        <v>665.M45.1</v>
      </c>
      <c r="G23" s="21"/>
      <c r="H23" s="22">
        <f t="shared" si="13"/>
        <v>200</v>
      </c>
      <c r="I23" s="20">
        <f t="shared" si="13"/>
        <v>239</v>
      </c>
      <c r="J23" s="21"/>
      <c r="K23" s="23">
        <f t="shared" si="14"/>
        <v>34856.445672191534</v>
      </c>
      <c r="L23" s="20">
        <f t="shared" si="14"/>
        <v>650</v>
      </c>
      <c r="N23" s="24">
        <f t="shared" si="15"/>
        <v>7456.3535911602221</v>
      </c>
      <c r="O23" s="25">
        <v>0.159</v>
      </c>
      <c r="P23" s="26">
        <f t="shared" si="16"/>
        <v>5645.5248618784544</v>
      </c>
      <c r="Q23" s="23">
        <f t="shared" si="17"/>
        <v>48608.32412523021</v>
      </c>
      <c r="R23" s="21"/>
      <c r="S23" s="24">
        <f t="shared" si="18"/>
        <v>4793.3701657458578</v>
      </c>
      <c r="T23" s="25">
        <v>0.13750000000000001</v>
      </c>
      <c r="U23" s="26">
        <f t="shared" si="19"/>
        <v>4882.1362799263361</v>
      </c>
      <c r="V23" s="23">
        <f t="shared" si="20"/>
        <v>45181.95211786373</v>
      </c>
      <c r="W23" s="21"/>
      <c r="X23" s="24">
        <f t="shared" si="21"/>
        <v>0</v>
      </c>
      <c r="Y23" s="25">
        <v>0</v>
      </c>
      <c r="Z23" s="26">
        <f t="shared" si="22"/>
        <v>0</v>
      </c>
      <c r="AA23" s="23">
        <f t="shared" si="23"/>
        <v>35506.445672191534</v>
      </c>
      <c r="AB23" s="21"/>
      <c r="AC23" s="24">
        <f t="shared" si="24"/>
        <v>2982.5414364640892</v>
      </c>
      <c r="AD23" s="25">
        <v>0</v>
      </c>
      <c r="AE23" s="26">
        <f t="shared" si="25"/>
        <v>0</v>
      </c>
      <c r="AF23" s="23">
        <f t="shared" si="26"/>
        <v>38488.987108655623</v>
      </c>
    </row>
    <row r="24" spans="3:32" ht="24.75" customHeight="1" x14ac:dyDescent="0.25">
      <c r="C24" s="18" t="str">
        <f t="shared" si="12"/>
        <v>Wrangler Unlimited 2.8 CRD Rubicon Auto E6</v>
      </c>
      <c r="D24" s="136">
        <f t="shared" si="12"/>
        <v>2017</v>
      </c>
      <c r="E24" s="20" t="s">
        <v>11</v>
      </c>
      <c r="F24" s="20" t="str">
        <f>+F11</f>
        <v>665.R75.1</v>
      </c>
      <c r="G24" s="21"/>
      <c r="H24" s="22">
        <f t="shared" si="13"/>
        <v>200</v>
      </c>
      <c r="I24" s="20">
        <f t="shared" si="13"/>
        <v>239</v>
      </c>
      <c r="J24" s="21"/>
      <c r="K24" s="23">
        <f t="shared" si="14"/>
        <v>37213.72007366483</v>
      </c>
      <c r="L24" s="20">
        <f t="shared" si="14"/>
        <v>650</v>
      </c>
      <c r="N24" s="24">
        <f t="shared" si="15"/>
        <v>7951.3812154696143</v>
      </c>
      <c r="O24" s="25">
        <v>0.159</v>
      </c>
      <c r="P24" s="26">
        <f t="shared" si="16"/>
        <v>6020.3314917127082</v>
      </c>
      <c r="Q24" s="23">
        <f t="shared" si="17"/>
        <v>51835.43278084715</v>
      </c>
      <c r="R24" s="21"/>
      <c r="S24" s="24">
        <f t="shared" si="18"/>
        <v>5111.6022099447528</v>
      </c>
      <c r="T24" s="25">
        <v>0.13750000000000001</v>
      </c>
      <c r="U24" s="26">
        <f t="shared" si="19"/>
        <v>5206.2615101289148</v>
      </c>
      <c r="V24" s="23">
        <f t="shared" si="20"/>
        <v>48181.583793738493</v>
      </c>
      <c r="W24" s="21"/>
      <c r="X24" s="24">
        <f t="shared" si="21"/>
        <v>0</v>
      </c>
      <c r="Y24" s="25">
        <v>0</v>
      </c>
      <c r="Z24" s="26">
        <f t="shared" si="22"/>
        <v>0</v>
      </c>
      <c r="AA24" s="23">
        <f t="shared" si="23"/>
        <v>37863.72007366483</v>
      </c>
      <c r="AB24" s="21"/>
      <c r="AC24" s="24">
        <f t="shared" si="24"/>
        <v>3180.5524861878457</v>
      </c>
      <c r="AD24" s="25">
        <v>0</v>
      </c>
      <c r="AE24" s="26">
        <f t="shared" si="25"/>
        <v>0</v>
      </c>
      <c r="AF24" s="23">
        <f t="shared" si="26"/>
        <v>41044.272559852674</v>
      </c>
    </row>
    <row r="25" spans="3:32" ht="24.75" customHeight="1" x14ac:dyDescent="0.25">
      <c r="C25" s="18" t="str">
        <f t="shared" si="12"/>
        <v>Wrangler Unlimited 3.6 V6 Sahara Auto</v>
      </c>
      <c r="D25" s="136">
        <f t="shared" si="12"/>
        <v>2017</v>
      </c>
      <c r="E25" s="20" t="s">
        <v>11</v>
      </c>
      <c r="F25" s="20" t="str">
        <f>+F12</f>
        <v>665.M51.1</v>
      </c>
      <c r="G25" s="21"/>
      <c r="H25" s="22">
        <f t="shared" si="13"/>
        <v>284</v>
      </c>
      <c r="I25" s="20">
        <f t="shared" si="13"/>
        <v>265</v>
      </c>
      <c r="J25" s="21"/>
      <c r="K25" s="23">
        <f t="shared" si="14"/>
        <v>34819.613259668513</v>
      </c>
      <c r="L25" s="20">
        <f t="shared" si="14"/>
        <v>650</v>
      </c>
      <c r="N25" s="24">
        <f t="shared" si="15"/>
        <v>7448.6187845303875</v>
      </c>
      <c r="O25" s="25">
        <v>0.159</v>
      </c>
      <c r="P25" s="26">
        <f t="shared" si="16"/>
        <v>5639.6685082872937</v>
      </c>
      <c r="Q25" s="23">
        <f t="shared" si="17"/>
        <v>48557.900552486193</v>
      </c>
      <c r="R25" s="21"/>
      <c r="S25" s="24">
        <f t="shared" si="18"/>
        <v>4788.39779005525</v>
      </c>
      <c r="T25" s="25">
        <v>0.13750000000000001</v>
      </c>
      <c r="U25" s="26">
        <f t="shared" si="19"/>
        <v>4877.071823204421</v>
      </c>
      <c r="V25" s="23">
        <f t="shared" si="20"/>
        <v>45135.082872928186</v>
      </c>
      <c r="W25" s="21"/>
      <c r="X25" s="24">
        <f t="shared" si="21"/>
        <v>0</v>
      </c>
      <c r="Y25" s="25">
        <v>0</v>
      </c>
      <c r="Z25" s="26">
        <f t="shared" si="22"/>
        <v>0</v>
      </c>
      <c r="AA25" s="23">
        <f t="shared" si="23"/>
        <v>35469.613259668513</v>
      </c>
      <c r="AB25" s="21"/>
      <c r="AC25" s="24">
        <f t="shared" si="24"/>
        <v>2979.4475138121552</v>
      </c>
      <c r="AD25" s="25">
        <v>0</v>
      </c>
      <c r="AE25" s="26">
        <f t="shared" si="25"/>
        <v>0</v>
      </c>
      <c r="AF25" s="23">
        <f t="shared" si="26"/>
        <v>38449.060773480669</v>
      </c>
    </row>
    <row r="26" spans="3:32" ht="24.75" customHeight="1" x14ac:dyDescent="0.25">
      <c r="C26" s="18" t="str">
        <f t="shared" si="12"/>
        <v>Wrangler Unlimited 3.6 V6 Rubicon Auto</v>
      </c>
      <c r="D26" s="136">
        <f t="shared" si="12"/>
        <v>2017</v>
      </c>
      <c r="E26" s="20" t="s">
        <v>11</v>
      </c>
      <c r="F26" s="20" t="str">
        <f>+F13</f>
        <v>665.R81.1</v>
      </c>
      <c r="G26" s="21"/>
      <c r="H26" s="22">
        <f t="shared" si="13"/>
        <v>284</v>
      </c>
      <c r="I26" s="20">
        <f t="shared" si="13"/>
        <v>276</v>
      </c>
      <c r="J26" s="21"/>
      <c r="K26" s="23">
        <f t="shared" si="14"/>
        <v>37213.72007366483</v>
      </c>
      <c r="L26" s="20">
        <f t="shared" si="14"/>
        <v>650</v>
      </c>
      <c r="N26" s="24">
        <f t="shared" si="15"/>
        <v>7951.3812154696143</v>
      </c>
      <c r="O26" s="25">
        <v>0.159</v>
      </c>
      <c r="P26" s="26">
        <f t="shared" si="16"/>
        <v>6020.3314917127082</v>
      </c>
      <c r="Q26" s="23">
        <f t="shared" si="17"/>
        <v>51835.43278084715</v>
      </c>
      <c r="R26" s="21"/>
      <c r="S26" s="24">
        <f t="shared" si="18"/>
        <v>5111.6022099447528</v>
      </c>
      <c r="T26" s="25">
        <v>0.13750000000000001</v>
      </c>
      <c r="U26" s="26">
        <f t="shared" si="19"/>
        <v>5206.2615101289148</v>
      </c>
      <c r="V26" s="23">
        <f t="shared" si="20"/>
        <v>48181.583793738493</v>
      </c>
      <c r="W26" s="21"/>
      <c r="X26" s="24">
        <f t="shared" si="21"/>
        <v>0</v>
      </c>
      <c r="Y26" s="25">
        <v>0</v>
      </c>
      <c r="Z26" s="26">
        <f t="shared" si="22"/>
        <v>0</v>
      </c>
      <c r="AA26" s="23">
        <f t="shared" si="23"/>
        <v>37863.72007366483</v>
      </c>
      <c r="AB26" s="21"/>
      <c r="AC26" s="24">
        <f t="shared" si="24"/>
        <v>3180.5524861878457</v>
      </c>
      <c r="AD26" s="25">
        <v>0</v>
      </c>
      <c r="AE26" s="26">
        <f t="shared" si="25"/>
        <v>0</v>
      </c>
      <c r="AF26" s="23">
        <f t="shared" si="26"/>
        <v>41044.272559852674</v>
      </c>
    </row>
  </sheetData>
  <mergeCells count="8">
    <mergeCell ref="N3:Q5"/>
    <mergeCell ref="S3:V5"/>
    <mergeCell ref="X3:AA5"/>
    <mergeCell ref="AC3:AF5"/>
    <mergeCell ref="N16:Q18"/>
    <mergeCell ref="S16:V18"/>
    <mergeCell ref="X16:AA18"/>
    <mergeCell ref="AC16:AF18"/>
  </mergeCells>
  <printOptions horizontalCentered="1" verticalCentered="1"/>
  <pageMargins left="0.25" right="0.25" top="0.75" bottom="0.75" header="0.3" footer="0.3"/>
  <pageSetup paperSize="9" scale="5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03"/>
  <sheetViews>
    <sheetView topLeftCell="A70" workbookViewId="0">
      <selection activeCell="D80" sqref="D80"/>
    </sheetView>
  </sheetViews>
  <sheetFormatPr baseColWidth="10" defaultRowHeight="12.75" x14ac:dyDescent="0.2"/>
  <cols>
    <col min="1" max="1" width="2.140625" style="46" customWidth="1"/>
    <col min="2" max="2" width="6.7109375" style="52" customWidth="1"/>
    <col min="3" max="3" width="8.28515625" style="114" customWidth="1"/>
    <col min="4" max="4" width="7.140625" style="52" customWidth="1"/>
    <col min="5" max="5" width="78.7109375" style="52" customWidth="1"/>
    <col min="6" max="6" width="36.42578125" style="52" bestFit="1" customWidth="1"/>
    <col min="7" max="7" width="13.42578125" style="115" bestFit="1" customWidth="1"/>
    <col min="8" max="8" width="1.7109375" style="52" customWidth="1"/>
    <col min="9" max="9" width="10.85546875" style="116" customWidth="1"/>
    <col min="10" max="10" width="12.28515625" style="49" customWidth="1"/>
    <col min="11" max="11" width="11.28515625" style="51" customWidth="1"/>
    <col min="12" max="12" width="6.5703125" style="51" customWidth="1"/>
    <col min="13" max="13" width="28" style="51" customWidth="1"/>
    <col min="14" max="14" width="10.5703125" style="51" customWidth="1"/>
    <col min="15" max="15" width="7.42578125" style="51" customWidth="1"/>
    <col min="16" max="16" width="0.5703125" style="51" customWidth="1"/>
    <col min="17" max="17" width="11.28515625" style="51" customWidth="1"/>
    <col min="18" max="18" width="7.5703125" style="51" customWidth="1"/>
    <col min="19" max="29" width="11.42578125" style="46"/>
    <col min="30" max="16384" width="11.42578125" style="52"/>
  </cols>
  <sheetData>
    <row r="1" spans="2:121" x14ac:dyDescent="0.2">
      <c r="B1" s="47"/>
      <c r="C1" s="48"/>
      <c r="D1" s="46"/>
      <c r="E1" s="46"/>
      <c r="F1" s="46"/>
      <c r="G1" s="49"/>
      <c r="H1" s="46"/>
      <c r="I1" s="50"/>
    </row>
    <row r="2" spans="2:121" x14ac:dyDescent="0.2">
      <c r="B2" s="47"/>
      <c r="C2" s="48"/>
      <c r="D2" s="46"/>
      <c r="E2" s="46"/>
      <c r="F2" s="46"/>
      <c r="G2" s="49"/>
      <c r="H2" s="46"/>
      <c r="I2" s="50"/>
    </row>
    <row r="3" spans="2:121" ht="19.5" x14ac:dyDescent="0.3">
      <c r="B3" s="47"/>
      <c r="C3" s="48"/>
      <c r="D3" s="46"/>
      <c r="E3" s="167" t="s">
        <v>87</v>
      </c>
      <c r="F3" s="167"/>
      <c r="G3" s="49"/>
      <c r="H3" s="46"/>
      <c r="I3" s="50"/>
    </row>
    <row r="4" spans="2:121" ht="18" x14ac:dyDescent="0.25">
      <c r="B4" s="47"/>
      <c r="C4" s="48"/>
      <c r="D4" s="46"/>
      <c r="E4" s="168" t="str">
        <f>+'Grand Cherokee MY15'!D4</f>
        <v>Diciembre 2016</v>
      </c>
      <c r="F4" s="169"/>
      <c r="G4" s="49"/>
      <c r="H4" s="46"/>
      <c r="I4" s="50"/>
    </row>
    <row r="5" spans="2:121" ht="18.75" customHeight="1" x14ac:dyDescent="0.4">
      <c r="B5" s="125"/>
      <c r="C5" s="125"/>
      <c r="D5" s="125"/>
      <c r="E5" s="125"/>
      <c r="F5" s="125"/>
      <c r="G5" s="125"/>
      <c r="H5" s="125"/>
      <c r="I5" s="125"/>
      <c r="J5" s="53"/>
      <c r="K5" s="54"/>
    </row>
    <row r="6" spans="2:121" ht="16.5" thickBot="1" x14ac:dyDescent="0.25">
      <c r="B6" s="170"/>
      <c r="C6" s="170"/>
      <c r="D6" s="170"/>
      <c r="E6" s="170"/>
      <c r="F6" s="118"/>
      <c r="G6" s="55"/>
      <c r="H6" s="51"/>
      <c r="I6" s="117" t="s">
        <v>65</v>
      </c>
      <c r="J6" s="56"/>
      <c r="K6" s="57"/>
      <c r="L6" s="57"/>
      <c r="M6" s="57"/>
      <c r="N6" s="57"/>
      <c r="O6" s="57"/>
      <c r="P6" s="171"/>
      <c r="Q6" s="171"/>
      <c r="R6" s="171"/>
      <c r="S6" s="59"/>
      <c r="T6" s="60"/>
      <c r="U6" s="61"/>
      <c r="V6" s="62"/>
      <c r="W6" s="62"/>
      <c r="X6" s="63"/>
      <c r="Y6" s="62"/>
      <c r="Z6" s="62"/>
      <c r="AA6" s="62"/>
      <c r="AB6" s="64"/>
      <c r="AC6" s="64"/>
      <c r="AD6" s="65"/>
      <c r="AE6" s="65"/>
      <c r="AF6" s="65"/>
      <c r="AG6" s="66"/>
      <c r="AH6" s="66"/>
      <c r="AI6" s="66"/>
      <c r="AJ6" s="66"/>
      <c r="AK6" s="66"/>
      <c r="AL6" s="66"/>
      <c r="AM6" s="67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7"/>
      <c r="BB6" s="67"/>
      <c r="BC6" s="67"/>
      <c r="BD6" s="68"/>
      <c r="BE6" s="68"/>
      <c r="BF6" s="68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</row>
    <row r="7" spans="2:121" ht="15.75" thickBot="1" x14ac:dyDescent="0.3">
      <c r="B7" s="46"/>
      <c r="C7" s="48"/>
      <c r="D7" s="70" t="s">
        <v>0</v>
      </c>
      <c r="E7" s="71" t="s">
        <v>66</v>
      </c>
      <c r="F7" s="71" t="s">
        <v>88</v>
      </c>
      <c r="G7" s="72" t="s">
        <v>67</v>
      </c>
      <c r="H7" s="73"/>
      <c r="I7" s="74" t="s">
        <v>5</v>
      </c>
      <c r="J7" s="56"/>
      <c r="K7" s="57"/>
      <c r="L7" s="57"/>
      <c r="M7" s="57"/>
      <c r="N7" s="57"/>
      <c r="O7" s="57"/>
      <c r="P7" s="57"/>
      <c r="Q7" s="57"/>
      <c r="R7" s="57"/>
      <c r="S7" s="60"/>
      <c r="T7" s="60"/>
      <c r="U7" s="63"/>
      <c r="V7" s="63"/>
      <c r="W7" s="75"/>
      <c r="X7" s="63"/>
      <c r="Y7" s="76"/>
      <c r="Z7" s="63"/>
      <c r="AA7" s="63"/>
      <c r="AB7" s="172"/>
      <c r="AC7" s="173"/>
      <c r="AD7" s="146"/>
      <c r="AE7" s="147"/>
      <c r="AF7" s="147"/>
      <c r="AG7" s="147"/>
      <c r="AH7" s="147"/>
      <c r="AI7" s="147"/>
      <c r="AJ7" s="147"/>
      <c r="AK7" s="147"/>
      <c r="AL7" s="148"/>
      <c r="AM7" s="77"/>
      <c r="AN7" s="149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1"/>
      <c r="BA7" s="67"/>
      <c r="BB7" s="67"/>
      <c r="BC7" s="67"/>
      <c r="BD7" s="68"/>
      <c r="BE7" s="68"/>
      <c r="BF7" s="68"/>
    </row>
    <row r="8" spans="2:121" ht="15.75" x14ac:dyDescent="0.25">
      <c r="B8" s="46"/>
      <c r="C8" s="48"/>
      <c r="D8" s="51"/>
      <c r="E8" s="27"/>
      <c r="F8" s="27"/>
      <c r="G8" s="31"/>
      <c r="H8" s="27"/>
      <c r="I8" s="78"/>
      <c r="J8" s="56"/>
      <c r="K8" s="57"/>
      <c r="L8" s="57"/>
      <c r="M8" s="57"/>
      <c r="N8" s="57"/>
      <c r="O8" s="57"/>
      <c r="P8" s="79"/>
      <c r="Q8" s="79"/>
      <c r="R8" s="79"/>
      <c r="S8" s="80"/>
      <c r="T8" s="81"/>
      <c r="U8" s="82"/>
      <c r="V8" s="82"/>
      <c r="W8" s="32"/>
      <c r="X8" s="32"/>
      <c r="Y8" s="83"/>
      <c r="Z8" s="84"/>
      <c r="AA8" s="83"/>
      <c r="AB8" s="85"/>
      <c r="AC8" s="85"/>
      <c r="AD8" s="86"/>
      <c r="AE8" s="86"/>
      <c r="AF8" s="86"/>
      <c r="AG8" s="87"/>
      <c r="AH8" s="86"/>
      <c r="AI8" s="86"/>
      <c r="AJ8" s="86"/>
      <c r="AK8" s="86"/>
      <c r="AL8" s="86"/>
      <c r="AM8" s="88"/>
      <c r="AN8" s="86"/>
      <c r="AO8" s="86"/>
      <c r="AP8" s="86"/>
      <c r="AQ8" s="86"/>
      <c r="AR8" s="87"/>
      <c r="AS8" s="86"/>
      <c r="AT8" s="86"/>
      <c r="AU8" s="86"/>
      <c r="AV8" s="86"/>
      <c r="AW8" s="86"/>
      <c r="AX8" s="86"/>
      <c r="AY8" s="86"/>
      <c r="AZ8" s="86"/>
      <c r="BA8" s="89"/>
      <c r="BB8" s="89"/>
      <c r="BC8" s="89"/>
      <c r="BD8" s="90"/>
      <c r="BE8" s="90"/>
      <c r="BF8" s="90"/>
    </row>
    <row r="9" spans="2:121" ht="19.5" customHeight="1" x14ac:dyDescent="0.25">
      <c r="B9" s="152" t="s">
        <v>68</v>
      </c>
      <c r="C9" s="155" t="s">
        <v>23</v>
      </c>
      <c r="D9" s="158">
        <v>2016</v>
      </c>
      <c r="E9" s="35" t="s">
        <v>24</v>
      </c>
      <c r="F9" s="28" t="s">
        <v>102</v>
      </c>
      <c r="G9" s="36" t="s">
        <v>25</v>
      </c>
      <c r="H9" s="30"/>
      <c r="I9" s="29">
        <v>1600</v>
      </c>
      <c r="J9" s="39"/>
      <c r="K9" s="57"/>
      <c r="L9" s="57"/>
      <c r="M9" s="57"/>
      <c r="N9" s="57"/>
      <c r="O9" s="57"/>
      <c r="P9" s="81"/>
      <c r="Q9" s="81"/>
      <c r="R9" s="59"/>
      <c r="S9" s="80"/>
      <c r="T9" s="38"/>
      <c r="U9" s="91"/>
      <c r="V9" s="91"/>
      <c r="W9" s="84"/>
      <c r="X9" s="84"/>
      <c r="Y9" s="92"/>
      <c r="Z9" s="84"/>
      <c r="AA9" s="92"/>
      <c r="AB9" s="93"/>
      <c r="AC9" s="93"/>
      <c r="AD9" s="87"/>
      <c r="AE9" s="87"/>
      <c r="AF9" s="87"/>
      <c r="AG9" s="87"/>
      <c r="AH9" s="87"/>
      <c r="AI9" s="87"/>
      <c r="AJ9" s="87"/>
      <c r="AK9" s="87"/>
      <c r="AL9" s="87"/>
      <c r="AM9" s="94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95"/>
      <c r="BB9" s="89"/>
      <c r="BC9" s="89"/>
      <c r="BD9" s="90"/>
      <c r="BE9" s="90"/>
      <c r="BF9" s="90"/>
    </row>
    <row r="10" spans="2:121" ht="19.5" customHeight="1" x14ac:dyDescent="0.25">
      <c r="B10" s="153"/>
      <c r="C10" s="156"/>
      <c r="D10" s="159"/>
      <c r="E10" s="35" t="s">
        <v>26</v>
      </c>
      <c r="F10" s="28" t="s">
        <v>102</v>
      </c>
      <c r="G10" s="36" t="s">
        <v>27</v>
      </c>
      <c r="H10" s="30"/>
      <c r="I10" s="37">
        <v>1190</v>
      </c>
      <c r="J10" s="39"/>
      <c r="K10" s="57"/>
      <c r="L10" s="57"/>
      <c r="M10" s="57"/>
      <c r="N10" s="57"/>
      <c r="O10" s="57"/>
      <c r="P10" s="81"/>
      <c r="Q10" s="81"/>
      <c r="R10" s="59"/>
      <c r="S10" s="80"/>
      <c r="T10" s="38"/>
      <c r="U10" s="91"/>
      <c r="V10" s="91"/>
      <c r="W10" s="84"/>
      <c r="X10" s="84"/>
      <c r="Y10" s="92"/>
      <c r="Z10" s="84"/>
      <c r="AA10" s="92"/>
      <c r="AB10" s="93"/>
      <c r="AC10" s="93"/>
      <c r="AD10" s="87"/>
      <c r="AE10" s="87"/>
      <c r="AF10" s="87"/>
      <c r="AG10" s="87"/>
      <c r="AH10" s="87"/>
      <c r="AI10" s="87"/>
      <c r="AJ10" s="87"/>
      <c r="AK10" s="87"/>
      <c r="AL10" s="87"/>
      <c r="AM10" s="94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95"/>
      <c r="BB10" s="89"/>
      <c r="BC10" s="89"/>
      <c r="BD10" s="90"/>
      <c r="BE10" s="90"/>
      <c r="BF10" s="90"/>
    </row>
    <row r="11" spans="2:121" ht="19.5" customHeight="1" x14ac:dyDescent="0.25">
      <c r="B11" s="153"/>
      <c r="C11" s="156"/>
      <c r="D11" s="159"/>
      <c r="E11" s="35" t="s">
        <v>28</v>
      </c>
      <c r="F11" s="28" t="s">
        <v>102</v>
      </c>
      <c r="G11" s="40" t="s">
        <v>29</v>
      </c>
      <c r="H11" s="30"/>
      <c r="I11" s="37">
        <v>140</v>
      </c>
      <c r="J11" s="39"/>
      <c r="K11" s="57"/>
      <c r="L11" s="57"/>
      <c r="M11" s="57"/>
      <c r="N11" s="57"/>
      <c r="O11" s="57"/>
      <c r="P11" s="81"/>
      <c r="Q11" s="81"/>
      <c r="R11" s="59"/>
      <c r="S11" s="80"/>
      <c r="T11" s="38"/>
      <c r="U11" s="91"/>
      <c r="V11" s="91"/>
      <c r="W11" s="84"/>
      <c r="X11" s="84"/>
      <c r="Y11" s="92"/>
      <c r="Z11" s="84"/>
      <c r="AA11" s="92"/>
      <c r="AB11" s="93"/>
      <c r="AC11" s="93"/>
      <c r="AD11" s="87"/>
      <c r="AE11" s="87"/>
      <c r="AF11" s="87"/>
      <c r="AG11" s="87"/>
      <c r="AH11" s="87"/>
      <c r="AI11" s="87"/>
      <c r="AJ11" s="87"/>
      <c r="AK11" s="87"/>
      <c r="AL11" s="87"/>
      <c r="AM11" s="94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95"/>
      <c r="BB11" s="89"/>
      <c r="BC11" s="89"/>
      <c r="BD11" s="90"/>
      <c r="BE11" s="90"/>
      <c r="BF11" s="90"/>
    </row>
    <row r="12" spans="2:121" ht="19.5" customHeight="1" x14ac:dyDescent="0.25">
      <c r="B12" s="153"/>
      <c r="C12" s="156"/>
      <c r="D12" s="159"/>
      <c r="E12" s="35" t="s">
        <v>30</v>
      </c>
      <c r="F12" s="28" t="s">
        <v>102</v>
      </c>
      <c r="G12" s="40" t="s">
        <v>29</v>
      </c>
      <c r="H12" s="30"/>
      <c r="I12" s="37">
        <v>275</v>
      </c>
      <c r="J12" s="39"/>
      <c r="K12" s="57"/>
      <c r="L12" s="57"/>
      <c r="M12" s="57"/>
      <c r="N12" s="57"/>
      <c r="O12" s="57"/>
      <c r="P12" s="81"/>
      <c r="Q12" s="81"/>
      <c r="R12" s="59"/>
      <c r="S12" s="80"/>
      <c r="T12" s="38"/>
      <c r="U12" s="91"/>
      <c r="V12" s="91"/>
      <c r="W12" s="84"/>
      <c r="X12" s="84"/>
      <c r="Y12" s="92"/>
      <c r="Z12" s="84"/>
      <c r="AA12" s="92"/>
      <c r="AB12" s="93"/>
      <c r="AC12" s="93"/>
      <c r="AD12" s="87"/>
      <c r="AE12" s="87"/>
      <c r="AF12" s="87"/>
      <c r="AG12" s="87"/>
      <c r="AH12" s="87"/>
      <c r="AI12" s="87"/>
      <c r="AJ12" s="87"/>
      <c r="AK12" s="87"/>
      <c r="AL12" s="87"/>
      <c r="AM12" s="94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95"/>
      <c r="BB12" s="89"/>
      <c r="BC12" s="89"/>
      <c r="BD12" s="90"/>
      <c r="BE12" s="90"/>
      <c r="BF12" s="90"/>
    </row>
    <row r="13" spans="2:121" ht="19.5" customHeight="1" x14ac:dyDescent="0.25">
      <c r="B13" s="153"/>
      <c r="C13" s="156"/>
      <c r="D13" s="159"/>
      <c r="E13" s="35" t="s">
        <v>31</v>
      </c>
      <c r="F13" s="28" t="s">
        <v>91</v>
      </c>
      <c r="G13" s="41" t="s">
        <v>32</v>
      </c>
      <c r="H13" s="30"/>
      <c r="I13" s="37">
        <v>770</v>
      </c>
      <c r="J13" s="39"/>
      <c r="K13" s="57"/>
      <c r="L13" s="57"/>
      <c r="M13" s="57"/>
      <c r="N13" s="57"/>
      <c r="O13" s="57"/>
      <c r="P13" s="81"/>
      <c r="Q13" s="81"/>
      <c r="R13" s="59"/>
      <c r="S13" s="80"/>
      <c r="T13" s="38"/>
      <c r="U13" s="91"/>
      <c r="V13" s="91"/>
      <c r="W13" s="84"/>
      <c r="X13" s="84"/>
      <c r="Y13" s="92"/>
      <c r="Z13" s="84"/>
      <c r="AA13" s="92"/>
      <c r="AB13" s="93"/>
      <c r="AC13" s="93"/>
      <c r="AD13" s="87"/>
      <c r="AE13" s="87"/>
      <c r="AF13" s="87"/>
      <c r="AG13" s="87"/>
      <c r="AH13" s="87"/>
      <c r="AI13" s="87"/>
      <c r="AJ13" s="87"/>
      <c r="AK13" s="87"/>
      <c r="AL13" s="87"/>
      <c r="AM13" s="94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95"/>
      <c r="BB13" s="89"/>
      <c r="BC13" s="89"/>
      <c r="BD13" s="90"/>
      <c r="BE13" s="90"/>
      <c r="BF13" s="90"/>
    </row>
    <row r="14" spans="2:121" ht="19.5" customHeight="1" x14ac:dyDescent="0.25">
      <c r="B14" s="153"/>
      <c r="C14" s="156"/>
      <c r="D14" s="159"/>
      <c r="E14" s="42" t="s">
        <v>33</v>
      </c>
      <c r="F14" s="123" t="s">
        <v>91</v>
      </c>
      <c r="G14" s="36" t="s">
        <v>34</v>
      </c>
      <c r="H14" s="30"/>
      <c r="I14" s="37">
        <v>770</v>
      </c>
      <c r="J14" s="39"/>
      <c r="K14" s="57"/>
      <c r="L14" s="57"/>
      <c r="M14" s="57"/>
      <c r="N14" s="57"/>
      <c r="O14" s="57"/>
      <c r="P14" s="81"/>
      <c r="Q14" s="81"/>
      <c r="R14" s="59"/>
      <c r="S14" s="80"/>
      <c r="T14" s="38"/>
      <c r="U14" s="91"/>
      <c r="V14" s="91"/>
      <c r="W14" s="84"/>
      <c r="X14" s="84"/>
      <c r="Y14" s="92"/>
      <c r="Z14" s="84"/>
      <c r="AA14" s="92"/>
      <c r="AB14" s="93"/>
      <c r="AC14" s="93"/>
      <c r="AD14" s="87"/>
      <c r="AE14" s="87"/>
      <c r="AF14" s="87"/>
      <c r="AG14" s="87"/>
      <c r="AH14" s="87"/>
      <c r="AI14" s="87"/>
      <c r="AJ14" s="87"/>
      <c r="AK14" s="87"/>
      <c r="AL14" s="87"/>
      <c r="AM14" s="94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95"/>
      <c r="BB14" s="89"/>
      <c r="BC14" s="89"/>
      <c r="BD14" s="90"/>
      <c r="BE14" s="90"/>
      <c r="BF14" s="90"/>
    </row>
    <row r="15" spans="2:121" ht="19.5" customHeight="1" x14ac:dyDescent="0.25">
      <c r="B15" s="153"/>
      <c r="C15" s="156"/>
      <c r="D15" s="159"/>
      <c r="E15" s="35" t="s">
        <v>35</v>
      </c>
      <c r="F15" s="28" t="s">
        <v>103</v>
      </c>
      <c r="G15" s="36" t="s">
        <v>36</v>
      </c>
      <c r="H15" s="30"/>
      <c r="I15" s="37">
        <v>550</v>
      </c>
      <c r="J15" s="39"/>
      <c r="K15" s="57"/>
      <c r="L15" s="57"/>
      <c r="M15" s="57"/>
      <c r="N15" s="57"/>
      <c r="O15" s="57"/>
      <c r="P15" s="81"/>
      <c r="Q15" s="81"/>
      <c r="R15" s="59"/>
      <c r="S15" s="80"/>
      <c r="T15" s="38"/>
      <c r="U15" s="91"/>
      <c r="V15" s="91"/>
      <c r="W15" s="84"/>
      <c r="X15" s="84"/>
      <c r="Y15" s="92"/>
      <c r="Z15" s="84"/>
      <c r="AA15" s="92"/>
      <c r="AB15" s="93"/>
      <c r="AC15" s="93"/>
      <c r="AD15" s="87"/>
      <c r="AE15" s="87"/>
      <c r="AF15" s="87"/>
      <c r="AG15" s="87"/>
      <c r="AH15" s="87"/>
      <c r="AI15" s="87"/>
      <c r="AJ15" s="87"/>
      <c r="AK15" s="87"/>
      <c r="AL15" s="87"/>
      <c r="AM15" s="94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95"/>
      <c r="BB15" s="89"/>
      <c r="BC15" s="89"/>
      <c r="BD15" s="90"/>
      <c r="BE15" s="90"/>
      <c r="BF15" s="90"/>
    </row>
    <row r="16" spans="2:121" ht="19.5" customHeight="1" x14ac:dyDescent="0.25">
      <c r="B16" s="153"/>
      <c r="C16" s="156"/>
      <c r="D16" s="159"/>
      <c r="E16" s="42" t="s">
        <v>37</v>
      </c>
      <c r="F16" s="123" t="s">
        <v>104</v>
      </c>
      <c r="G16" s="36" t="s">
        <v>180</v>
      </c>
      <c r="H16" s="30"/>
      <c r="I16" s="37">
        <v>770</v>
      </c>
      <c r="J16" s="39"/>
      <c r="K16" s="57"/>
      <c r="L16" s="57"/>
      <c r="M16" s="57"/>
      <c r="N16" s="57"/>
      <c r="O16" s="57"/>
      <c r="P16" s="81"/>
      <c r="Q16" s="81"/>
      <c r="R16" s="59"/>
      <c r="S16" s="80"/>
      <c r="T16" s="38"/>
      <c r="U16" s="91"/>
      <c r="V16" s="91"/>
      <c r="W16" s="84"/>
      <c r="X16" s="84"/>
      <c r="Y16" s="92"/>
      <c r="Z16" s="84"/>
      <c r="AA16" s="92"/>
      <c r="AB16" s="93"/>
      <c r="AC16" s="93"/>
      <c r="AD16" s="87"/>
      <c r="AE16" s="87"/>
      <c r="AF16" s="87"/>
      <c r="AG16" s="87"/>
      <c r="AH16" s="87"/>
      <c r="AI16" s="87"/>
      <c r="AJ16" s="87"/>
      <c r="AK16" s="87"/>
      <c r="AL16" s="87"/>
      <c r="AM16" s="94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95"/>
      <c r="BB16" s="89"/>
      <c r="BC16" s="89"/>
      <c r="BD16" s="90"/>
      <c r="BE16" s="90"/>
      <c r="BF16" s="90"/>
    </row>
    <row r="17" spans="2:58" ht="19.5" customHeight="1" x14ac:dyDescent="0.25">
      <c r="B17" s="153"/>
      <c r="C17" s="157"/>
      <c r="D17" s="160"/>
      <c r="E17" s="42" t="s">
        <v>38</v>
      </c>
      <c r="F17" s="123" t="s">
        <v>103</v>
      </c>
      <c r="G17" s="36" t="s">
        <v>179</v>
      </c>
      <c r="H17" s="30"/>
      <c r="I17" s="37">
        <v>1320</v>
      </c>
      <c r="J17" s="39"/>
      <c r="K17" s="57"/>
      <c r="L17" s="57"/>
      <c r="M17" s="57"/>
      <c r="N17" s="57"/>
      <c r="O17" s="57"/>
      <c r="P17" s="81"/>
      <c r="Q17" s="81"/>
      <c r="R17" s="59"/>
      <c r="S17" s="80"/>
      <c r="T17" s="38"/>
      <c r="U17" s="91"/>
      <c r="V17" s="91"/>
      <c r="W17" s="84"/>
      <c r="X17" s="84"/>
      <c r="Y17" s="92"/>
      <c r="Z17" s="84"/>
      <c r="AA17" s="92"/>
      <c r="AB17" s="93"/>
      <c r="AC17" s="93"/>
      <c r="AD17" s="87"/>
      <c r="AE17" s="87"/>
      <c r="AF17" s="87"/>
      <c r="AG17" s="87"/>
      <c r="AH17" s="87"/>
      <c r="AI17" s="87"/>
      <c r="AJ17" s="87"/>
      <c r="AK17" s="87"/>
      <c r="AL17" s="87"/>
      <c r="AM17" s="94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95"/>
      <c r="BB17" s="89"/>
      <c r="BC17" s="89"/>
      <c r="BD17" s="90"/>
      <c r="BE17" s="90"/>
      <c r="BF17" s="90"/>
    </row>
    <row r="18" spans="2:58" ht="19.5" customHeight="1" x14ac:dyDescent="0.2">
      <c r="B18" s="153"/>
      <c r="C18" s="161" t="s">
        <v>69</v>
      </c>
      <c r="D18" s="163" t="s">
        <v>260</v>
      </c>
      <c r="E18" s="119" t="s">
        <v>70</v>
      </c>
      <c r="F18" s="96" t="s">
        <v>173</v>
      </c>
      <c r="G18" s="97" t="s">
        <v>71</v>
      </c>
      <c r="H18" s="98"/>
      <c r="I18" s="99">
        <v>165</v>
      </c>
      <c r="J18" s="39"/>
      <c r="K18" s="57"/>
      <c r="L18" s="57"/>
      <c r="M18" s="57"/>
      <c r="N18" s="57"/>
      <c r="O18" s="57"/>
      <c r="P18" s="59"/>
      <c r="Q18" s="59"/>
      <c r="R18" s="59"/>
      <c r="S18" s="80"/>
      <c r="T18" s="38"/>
      <c r="U18" s="91"/>
      <c r="V18" s="91"/>
      <c r="W18" s="84"/>
      <c r="X18" s="84"/>
      <c r="Y18" s="92"/>
      <c r="Z18" s="84"/>
      <c r="AA18" s="92"/>
      <c r="AB18" s="93"/>
      <c r="AC18" s="93"/>
      <c r="AD18" s="87"/>
      <c r="AE18" s="87"/>
      <c r="AF18" s="87"/>
      <c r="AG18" s="87"/>
      <c r="AH18" s="87"/>
      <c r="AI18" s="87"/>
      <c r="AJ18" s="87"/>
      <c r="AK18" s="87"/>
      <c r="AL18" s="87"/>
      <c r="AM18" s="94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95"/>
      <c r="BB18" s="95"/>
      <c r="BC18" s="95"/>
      <c r="BD18" s="90"/>
      <c r="BE18" s="90"/>
      <c r="BF18" s="90"/>
    </row>
    <row r="19" spans="2:58" ht="19.5" customHeight="1" x14ac:dyDescent="0.2">
      <c r="B19" s="153"/>
      <c r="C19" s="162"/>
      <c r="D19" s="164"/>
      <c r="E19" s="120" t="s">
        <v>72</v>
      </c>
      <c r="F19" s="100" t="s">
        <v>100</v>
      </c>
      <c r="G19" s="97">
        <v>865</v>
      </c>
      <c r="H19" s="98"/>
      <c r="I19" s="99">
        <v>800</v>
      </c>
      <c r="J19" s="39"/>
      <c r="K19" s="57"/>
      <c r="L19" s="57"/>
      <c r="M19" s="57"/>
      <c r="N19" s="57"/>
      <c r="O19" s="57"/>
      <c r="P19" s="59"/>
      <c r="Q19" s="59"/>
      <c r="R19" s="59"/>
      <c r="S19" s="80"/>
      <c r="T19" s="38"/>
      <c r="U19" s="91"/>
      <c r="V19" s="91"/>
      <c r="W19" s="84"/>
      <c r="X19" s="84"/>
      <c r="Y19" s="92"/>
      <c r="Z19" s="84"/>
      <c r="AA19" s="92"/>
      <c r="AB19" s="93"/>
      <c r="AC19" s="93"/>
      <c r="AD19" s="87"/>
      <c r="AE19" s="87"/>
      <c r="AF19" s="87"/>
      <c r="AG19" s="87"/>
      <c r="AH19" s="87"/>
      <c r="AI19" s="87"/>
      <c r="AJ19" s="87"/>
      <c r="AK19" s="87"/>
      <c r="AL19" s="87"/>
      <c r="AM19" s="94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95"/>
      <c r="BB19" s="95"/>
      <c r="BC19" s="95"/>
      <c r="BD19" s="90"/>
      <c r="BE19" s="90"/>
      <c r="BF19" s="90"/>
    </row>
    <row r="20" spans="2:58" ht="19.5" customHeight="1" x14ac:dyDescent="0.2">
      <c r="B20" s="153"/>
      <c r="C20" s="162"/>
      <c r="D20" s="164"/>
      <c r="E20" s="120" t="s">
        <v>73</v>
      </c>
      <c r="F20" s="100" t="s">
        <v>100</v>
      </c>
      <c r="G20" s="97" t="s">
        <v>74</v>
      </c>
      <c r="H20" s="98"/>
      <c r="I20" s="99">
        <v>0</v>
      </c>
      <c r="J20" s="39"/>
      <c r="K20" s="57"/>
      <c r="L20" s="57"/>
      <c r="M20" s="57"/>
      <c r="N20" s="57"/>
      <c r="O20" s="57"/>
      <c r="P20" s="59"/>
      <c r="Q20" s="59"/>
      <c r="R20" s="59"/>
      <c r="S20" s="80"/>
      <c r="T20" s="38"/>
      <c r="U20" s="91"/>
      <c r="V20" s="91"/>
      <c r="W20" s="84"/>
      <c r="X20" s="84"/>
      <c r="Y20" s="92"/>
      <c r="Z20" s="84"/>
      <c r="AA20" s="92"/>
      <c r="AB20" s="93"/>
      <c r="AC20" s="93"/>
      <c r="AD20" s="87"/>
      <c r="AE20" s="87"/>
      <c r="AF20" s="87"/>
      <c r="AG20" s="87"/>
      <c r="AH20" s="87"/>
      <c r="AI20" s="87"/>
      <c r="AJ20" s="87"/>
      <c r="AK20" s="87"/>
      <c r="AL20" s="87"/>
      <c r="AM20" s="94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95"/>
      <c r="BB20" s="95"/>
      <c r="BC20" s="95"/>
      <c r="BD20" s="90"/>
      <c r="BE20" s="90"/>
      <c r="BF20" s="90"/>
    </row>
    <row r="21" spans="2:58" ht="19.5" customHeight="1" x14ac:dyDescent="0.2">
      <c r="B21" s="153"/>
      <c r="C21" s="162"/>
      <c r="D21" s="164"/>
      <c r="E21" s="120" t="s">
        <v>75</v>
      </c>
      <c r="F21" s="100" t="s">
        <v>100</v>
      </c>
      <c r="G21" s="97" t="s">
        <v>76</v>
      </c>
      <c r="H21" s="98"/>
      <c r="I21" s="99">
        <v>0</v>
      </c>
      <c r="J21" s="39"/>
      <c r="K21" s="57"/>
      <c r="L21" s="57"/>
      <c r="M21" s="57"/>
      <c r="N21" s="57"/>
      <c r="O21" s="57"/>
      <c r="P21" s="59"/>
      <c r="Q21" s="59"/>
      <c r="R21" s="59"/>
      <c r="S21" s="80"/>
      <c r="T21" s="38"/>
      <c r="U21" s="91"/>
      <c r="V21" s="91"/>
      <c r="W21" s="84"/>
      <c r="X21" s="84"/>
      <c r="Y21" s="92"/>
      <c r="Z21" s="84"/>
      <c r="AA21" s="92"/>
      <c r="AB21" s="93"/>
      <c r="AC21" s="93"/>
      <c r="AD21" s="87"/>
      <c r="AE21" s="87"/>
      <c r="AF21" s="87"/>
      <c r="AG21" s="87"/>
      <c r="AH21" s="87"/>
      <c r="AI21" s="87"/>
      <c r="AJ21" s="87"/>
      <c r="AK21" s="87"/>
      <c r="AL21" s="87"/>
      <c r="AM21" s="94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95"/>
      <c r="BB21" s="95"/>
      <c r="BC21" s="95"/>
      <c r="BD21" s="90"/>
      <c r="BE21" s="90"/>
      <c r="BF21" s="90"/>
    </row>
    <row r="22" spans="2:58" ht="19.5" customHeight="1" x14ac:dyDescent="0.2">
      <c r="B22" s="153"/>
      <c r="C22" s="162"/>
      <c r="D22" s="164"/>
      <c r="E22" s="119" t="s">
        <v>77</v>
      </c>
      <c r="F22" s="96" t="s">
        <v>99</v>
      </c>
      <c r="G22" s="101" t="s">
        <v>78</v>
      </c>
      <c r="H22" s="98"/>
      <c r="I22" s="99">
        <v>1320</v>
      </c>
      <c r="J22" s="39"/>
      <c r="K22" s="57"/>
      <c r="L22" s="57"/>
      <c r="M22" s="57"/>
      <c r="N22" s="57"/>
      <c r="O22" s="57"/>
      <c r="P22" s="59"/>
      <c r="Q22" s="59"/>
      <c r="R22" s="59"/>
      <c r="S22" s="80"/>
      <c r="T22" s="38"/>
      <c r="U22" s="91"/>
      <c r="V22" s="91"/>
      <c r="W22" s="84"/>
      <c r="X22" s="84"/>
      <c r="Y22" s="92"/>
      <c r="Z22" s="84"/>
      <c r="AA22" s="92"/>
      <c r="AB22" s="93"/>
      <c r="AC22" s="93"/>
      <c r="AD22" s="87"/>
      <c r="AE22" s="87"/>
      <c r="AF22" s="87"/>
      <c r="AG22" s="87"/>
      <c r="AH22" s="87"/>
      <c r="AI22" s="87"/>
      <c r="AJ22" s="87"/>
      <c r="AK22" s="87"/>
      <c r="AL22" s="87"/>
      <c r="AM22" s="94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95"/>
      <c r="BB22" s="95"/>
      <c r="BC22" s="95"/>
      <c r="BD22" s="90"/>
      <c r="BE22" s="90"/>
      <c r="BF22" s="90"/>
    </row>
    <row r="23" spans="2:58" ht="19.5" customHeight="1" x14ac:dyDescent="0.2">
      <c r="B23" s="153"/>
      <c r="C23" s="162"/>
      <c r="D23" s="164"/>
      <c r="E23" s="119" t="s">
        <v>79</v>
      </c>
      <c r="F23" s="96" t="s">
        <v>128</v>
      </c>
      <c r="G23" s="102" t="s">
        <v>80</v>
      </c>
      <c r="H23" s="98"/>
      <c r="I23" s="99">
        <v>450</v>
      </c>
      <c r="J23" s="39"/>
      <c r="K23" s="57"/>
      <c r="L23" s="57"/>
      <c r="M23" s="57"/>
      <c r="N23" s="57"/>
      <c r="O23" s="57"/>
      <c r="P23" s="59"/>
      <c r="Q23" s="59"/>
      <c r="R23" s="59"/>
      <c r="S23" s="80"/>
      <c r="T23" s="38"/>
      <c r="U23" s="91"/>
      <c r="V23" s="91"/>
      <c r="W23" s="84"/>
      <c r="X23" s="84"/>
      <c r="Y23" s="92"/>
      <c r="Z23" s="84"/>
      <c r="AA23" s="92"/>
      <c r="AB23" s="93"/>
      <c r="AC23" s="93"/>
      <c r="AD23" s="87"/>
      <c r="AE23" s="87"/>
      <c r="AF23" s="87"/>
      <c r="AG23" s="87"/>
      <c r="AH23" s="87"/>
      <c r="AI23" s="87"/>
      <c r="AJ23" s="87"/>
      <c r="AK23" s="87"/>
      <c r="AL23" s="87"/>
      <c r="AM23" s="94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95"/>
      <c r="BB23" s="95"/>
      <c r="BC23" s="95"/>
      <c r="BD23" s="90"/>
      <c r="BE23" s="90"/>
      <c r="BF23" s="90"/>
    </row>
    <row r="24" spans="2:58" ht="19.5" customHeight="1" x14ac:dyDescent="0.2">
      <c r="B24" s="153"/>
      <c r="C24" s="162"/>
      <c r="D24" s="164"/>
      <c r="E24" s="120" t="s">
        <v>81</v>
      </c>
      <c r="F24" s="96" t="s">
        <v>128</v>
      </c>
      <c r="G24" s="101" t="s">
        <v>82</v>
      </c>
      <c r="H24" s="98"/>
      <c r="I24" s="99">
        <v>750</v>
      </c>
      <c r="J24" s="39"/>
      <c r="K24" s="57"/>
      <c r="L24" s="57"/>
      <c r="M24" s="57"/>
      <c r="N24" s="57"/>
      <c r="O24" s="57"/>
      <c r="P24" s="59"/>
      <c r="Q24" s="59"/>
      <c r="R24" s="59"/>
      <c r="S24" s="80"/>
      <c r="T24" s="38"/>
      <c r="U24" s="91"/>
      <c r="V24" s="91"/>
      <c r="W24" s="84"/>
      <c r="X24" s="84"/>
      <c r="Y24" s="92"/>
      <c r="Z24" s="84"/>
      <c r="AA24" s="92"/>
      <c r="AB24" s="93"/>
      <c r="AC24" s="93"/>
      <c r="AD24" s="87"/>
      <c r="AE24" s="87"/>
      <c r="AF24" s="87"/>
      <c r="AG24" s="87"/>
      <c r="AH24" s="87"/>
      <c r="AI24" s="87"/>
      <c r="AJ24" s="87"/>
      <c r="AK24" s="87"/>
      <c r="AL24" s="87"/>
      <c r="AM24" s="94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95"/>
      <c r="BB24" s="95"/>
      <c r="BC24" s="95"/>
      <c r="BD24" s="90"/>
      <c r="BE24" s="90"/>
      <c r="BF24" s="90"/>
    </row>
    <row r="25" spans="2:58" ht="19.5" customHeight="1" x14ac:dyDescent="0.2">
      <c r="B25" s="153"/>
      <c r="C25" s="162"/>
      <c r="D25" s="164"/>
      <c r="E25" s="119" t="s">
        <v>97</v>
      </c>
      <c r="F25" s="96" t="s">
        <v>101</v>
      </c>
      <c r="G25" s="97" t="s">
        <v>83</v>
      </c>
      <c r="H25" s="98"/>
      <c r="I25" s="99">
        <v>1925</v>
      </c>
      <c r="J25" s="39"/>
      <c r="K25" s="57"/>
      <c r="L25" s="57"/>
      <c r="M25" s="57"/>
      <c r="N25" s="57"/>
      <c r="O25" s="57"/>
      <c r="P25" s="59"/>
      <c r="Q25" s="59"/>
      <c r="R25" s="59"/>
      <c r="S25" s="80"/>
      <c r="T25" s="38"/>
      <c r="U25" s="91"/>
      <c r="V25" s="91"/>
      <c r="W25" s="84"/>
      <c r="X25" s="84"/>
      <c r="Y25" s="92"/>
      <c r="Z25" s="84"/>
      <c r="AA25" s="92"/>
      <c r="AB25" s="93"/>
      <c r="AC25" s="93"/>
      <c r="AD25" s="87"/>
      <c r="AE25" s="87"/>
      <c r="AF25" s="87"/>
      <c r="AG25" s="87"/>
      <c r="AH25" s="87"/>
      <c r="AI25" s="87"/>
      <c r="AJ25" s="87"/>
      <c r="AK25" s="87"/>
      <c r="AL25" s="87"/>
      <c r="AM25" s="94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95"/>
      <c r="BB25" s="95"/>
      <c r="BC25" s="95"/>
      <c r="BD25" s="90"/>
      <c r="BE25" s="90"/>
      <c r="BF25" s="90"/>
    </row>
    <row r="26" spans="2:58" ht="19.5" customHeight="1" x14ac:dyDescent="0.2">
      <c r="B26" s="153"/>
      <c r="C26" s="162"/>
      <c r="D26" s="164"/>
      <c r="E26" s="119" t="s">
        <v>98</v>
      </c>
      <c r="F26" s="96" t="s">
        <v>96</v>
      </c>
      <c r="G26" s="97" t="s">
        <v>83</v>
      </c>
      <c r="H26" s="98"/>
      <c r="I26" s="99">
        <v>2200</v>
      </c>
      <c r="J26" s="39"/>
      <c r="K26" s="57"/>
      <c r="L26" s="57"/>
      <c r="M26" s="57"/>
      <c r="N26" s="57"/>
      <c r="O26" s="57"/>
      <c r="P26" s="59"/>
      <c r="Q26" s="59"/>
      <c r="R26" s="59"/>
      <c r="S26" s="80"/>
      <c r="T26" s="38"/>
      <c r="U26" s="91"/>
      <c r="V26" s="91"/>
      <c r="W26" s="84"/>
      <c r="X26" s="84"/>
      <c r="Y26" s="92"/>
      <c r="Z26" s="84"/>
      <c r="AA26" s="92"/>
      <c r="AB26" s="93"/>
      <c r="AC26" s="93"/>
      <c r="AD26" s="87"/>
      <c r="AE26" s="87"/>
      <c r="AF26" s="87"/>
      <c r="AG26" s="87"/>
      <c r="AH26" s="87"/>
      <c r="AI26" s="87"/>
      <c r="AJ26" s="87"/>
      <c r="AK26" s="87"/>
      <c r="AL26" s="87"/>
      <c r="AM26" s="94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95"/>
      <c r="BB26" s="95"/>
      <c r="BC26" s="95"/>
      <c r="BD26" s="90"/>
      <c r="BE26" s="90"/>
      <c r="BF26" s="90"/>
    </row>
    <row r="27" spans="2:58" ht="19.5" customHeight="1" x14ac:dyDescent="0.2">
      <c r="B27" s="153"/>
      <c r="C27" s="162"/>
      <c r="D27" s="164"/>
      <c r="E27" s="120" t="s">
        <v>84</v>
      </c>
      <c r="F27" s="100" t="s">
        <v>91</v>
      </c>
      <c r="G27" s="97" t="s">
        <v>32</v>
      </c>
      <c r="H27" s="98"/>
      <c r="I27" s="99">
        <v>860</v>
      </c>
      <c r="J27" s="39"/>
      <c r="K27" s="57"/>
      <c r="L27" s="57"/>
      <c r="M27" s="57"/>
      <c r="N27" s="57"/>
      <c r="O27" s="57"/>
      <c r="P27" s="59"/>
      <c r="Q27" s="59"/>
      <c r="R27" s="59"/>
      <c r="S27" s="80"/>
      <c r="T27" s="38"/>
      <c r="U27" s="91"/>
      <c r="V27" s="91"/>
      <c r="W27" s="84"/>
      <c r="X27" s="84"/>
      <c r="Y27" s="92"/>
      <c r="Z27" s="84"/>
      <c r="AA27" s="92"/>
      <c r="AB27" s="93"/>
      <c r="AC27" s="93"/>
      <c r="AD27" s="87"/>
      <c r="AE27" s="87"/>
      <c r="AF27" s="87"/>
      <c r="AG27" s="87"/>
      <c r="AH27" s="87"/>
      <c r="AI27" s="87"/>
      <c r="AJ27" s="87"/>
      <c r="AK27" s="87"/>
      <c r="AL27" s="87"/>
      <c r="AM27" s="94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95"/>
      <c r="BB27" s="95"/>
      <c r="BC27" s="95"/>
      <c r="BD27" s="90"/>
      <c r="BE27" s="90"/>
      <c r="BF27" s="90"/>
    </row>
    <row r="28" spans="2:58" ht="19.5" customHeight="1" x14ac:dyDescent="0.2">
      <c r="B28" s="153"/>
      <c r="C28" s="161" t="s">
        <v>85</v>
      </c>
      <c r="D28" s="158" t="s">
        <v>260</v>
      </c>
      <c r="E28" s="121" t="s">
        <v>93</v>
      </c>
      <c r="F28" s="103" t="s">
        <v>89</v>
      </c>
      <c r="G28" s="104" t="s">
        <v>78</v>
      </c>
      <c r="H28" s="98"/>
      <c r="I28" s="37">
        <v>1340</v>
      </c>
      <c r="J28" s="39"/>
      <c r="K28" s="57"/>
      <c r="L28" s="57"/>
      <c r="M28" s="57"/>
      <c r="N28" s="57"/>
      <c r="O28" s="57"/>
      <c r="P28" s="59"/>
      <c r="Q28" s="59"/>
      <c r="R28" s="59"/>
      <c r="S28" s="80"/>
      <c r="T28" s="38"/>
      <c r="U28" s="91"/>
      <c r="V28" s="91"/>
      <c r="W28" s="84"/>
      <c r="X28" s="84"/>
      <c r="Y28" s="92"/>
      <c r="Z28" s="84"/>
      <c r="AA28" s="92"/>
      <c r="AB28" s="93"/>
      <c r="AC28" s="93"/>
      <c r="AD28" s="87"/>
      <c r="AE28" s="87"/>
      <c r="AF28" s="87"/>
      <c r="AG28" s="87"/>
      <c r="AH28" s="87"/>
      <c r="AI28" s="87"/>
      <c r="AJ28" s="87"/>
      <c r="AK28" s="87"/>
      <c r="AL28" s="87"/>
      <c r="AM28" s="94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95"/>
      <c r="BB28" s="95"/>
      <c r="BC28" s="95"/>
      <c r="BD28" s="90"/>
      <c r="BE28" s="90"/>
      <c r="BF28" s="90"/>
    </row>
    <row r="29" spans="2:58" ht="19.5" customHeight="1" x14ac:dyDescent="0.2">
      <c r="B29" s="153"/>
      <c r="C29" s="162"/>
      <c r="D29" s="159"/>
      <c r="E29" s="122" t="s">
        <v>94</v>
      </c>
      <c r="F29" s="105" t="s">
        <v>90</v>
      </c>
      <c r="G29" s="41" t="s">
        <v>82</v>
      </c>
      <c r="H29" s="98"/>
      <c r="I29" s="37">
        <v>1100</v>
      </c>
      <c r="J29" s="39"/>
      <c r="K29" s="57"/>
      <c r="L29" s="57"/>
      <c r="M29" s="57"/>
      <c r="N29" s="57"/>
      <c r="O29" s="57"/>
      <c r="P29" s="59"/>
      <c r="Q29" s="59"/>
      <c r="R29" s="59"/>
      <c r="S29" s="80"/>
      <c r="T29" s="38"/>
      <c r="U29" s="91"/>
      <c r="V29" s="91"/>
      <c r="W29" s="84"/>
      <c r="X29" s="84"/>
      <c r="Y29" s="92"/>
      <c r="Z29" s="84"/>
      <c r="AA29" s="92"/>
      <c r="AB29" s="93"/>
      <c r="AC29" s="93"/>
      <c r="AD29" s="87"/>
      <c r="AE29" s="87"/>
      <c r="AF29" s="87"/>
      <c r="AG29" s="87"/>
      <c r="AH29" s="87"/>
      <c r="AI29" s="87"/>
      <c r="AJ29" s="87"/>
      <c r="AK29" s="87"/>
      <c r="AL29" s="87"/>
      <c r="AM29" s="94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95"/>
      <c r="BB29" s="95"/>
      <c r="BC29" s="95"/>
      <c r="BD29" s="90"/>
      <c r="BE29" s="90"/>
      <c r="BF29" s="90"/>
    </row>
    <row r="30" spans="2:58" ht="19.5" customHeight="1" x14ac:dyDescent="0.2">
      <c r="B30" s="153"/>
      <c r="C30" s="162"/>
      <c r="D30" s="159"/>
      <c r="E30" s="122" t="s">
        <v>95</v>
      </c>
      <c r="F30" s="105" t="s">
        <v>92</v>
      </c>
      <c r="G30" s="41" t="s">
        <v>86</v>
      </c>
      <c r="H30" s="98"/>
      <c r="I30" s="37">
        <v>1595</v>
      </c>
      <c r="J30" s="39"/>
      <c r="K30" s="57"/>
      <c r="L30" s="57"/>
      <c r="M30" s="57"/>
      <c r="N30" s="57"/>
      <c r="O30" s="57"/>
      <c r="P30" s="59"/>
      <c r="Q30" s="59"/>
      <c r="R30" s="59"/>
      <c r="S30" s="80"/>
      <c r="T30" s="38"/>
      <c r="U30" s="91"/>
      <c r="V30" s="91"/>
      <c r="W30" s="84"/>
      <c r="X30" s="84"/>
      <c r="Y30" s="92"/>
      <c r="Z30" s="84"/>
      <c r="AA30" s="92"/>
      <c r="AB30" s="93"/>
      <c r="AC30" s="93"/>
      <c r="AD30" s="87"/>
      <c r="AE30" s="87"/>
      <c r="AF30" s="87"/>
      <c r="AG30" s="87"/>
      <c r="AH30" s="87"/>
      <c r="AI30" s="87"/>
      <c r="AJ30" s="87"/>
      <c r="AK30" s="87"/>
      <c r="AL30" s="87"/>
      <c r="AM30" s="94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95"/>
      <c r="BB30" s="95"/>
      <c r="BC30" s="95"/>
      <c r="BD30" s="90"/>
      <c r="BE30" s="90"/>
      <c r="BF30" s="90"/>
    </row>
    <row r="31" spans="2:58" ht="19.5" customHeight="1" x14ac:dyDescent="0.2">
      <c r="B31" s="153"/>
      <c r="C31" s="162"/>
      <c r="D31" s="159"/>
      <c r="E31" s="122" t="s">
        <v>181</v>
      </c>
      <c r="F31" s="105" t="s">
        <v>182</v>
      </c>
      <c r="G31" s="41">
        <v>728</v>
      </c>
      <c r="H31" s="98"/>
      <c r="I31" s="37">
        <v>2200</v>
      </c>
      <c r="J31" s="39"/>
      <c r="K31" s="128"/>
      <c r="L31" s="128"/>
      <c r="M31" s="128"/>
      <c r="N31" s="128"/>
      <c r="O31" s="128"/>
      <c r="P31" s="59"/>
      <c r="Q31" s="59"/>
      <c r="R31" s="59"/>
      <c r="S31" s="80"/>
      <c r="T31" s="38"/>
      <c r="U31" s="91"/>
      <c r="V31" s="91"/>
      <c r="W31" s="84"/>
      <c r="X31" s="84"/>
      <c r="Y31" s="92"/>
      <c r="Z31" s="84"/>
      <c r="AA31" s="92"/>
      <c r="AB31" s="93"/>
      <c r="AC31" s="93"/>
      <c r="AD31" s="87"/>
      <c r="AE31" s="87"/>
      <c r="AF31" s="87"/>
      <c r="AG31" s="87"/>
      <c r="AH31" s="87"/>
      <c r="AI31" s="87"/>
      <c r="AJ31" s="87"/>
      <c r="AK31" s="87"/>
      <c r="AL31" s="87"/>
      <c r="AM31" s="94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95"/>
      <c r="BB31" s="95"/>
      <c r="BC31" s="95"/>
      <c r="BD31" s="90"/>
      <c r="BE31" s="90"/>
      <c r="BF31" s="90"/>
    </row>
    <row r="32" spans="2:58" ht="19.5" customHeight="1" x14ac:dyDescent="0.2">
      <c r="B32" s="153"/>
      <c r="C32" s="165"/>
      <c r="D32" s="160"/>
      <c r="E32" s="121" t="s">
        <v>84</v>
      </c>
      <c r="F32" s="103" t="s">
        <v>91</v>
      </c>
      <c r="G32" s="41" t="s">
        <v>32</v>
      </c>
      <c r="H32" s="98"/>
      <c r="I32" s="37">
        <v>990</v>
      </c>
      <c r="J32" s="39"/>
      <c r="K32" s="58"/>
      <c r="L32" s="58"/>
      <c r="M32" s="58"/>
      <c r="N32" s="58"/>
      <c r="O32" s="58"/>
      <c r="P32" s="59"/>
      <c r="Q32" s="59"/>
      <c r="R32" s="59"/>
      <c r="S32" s="80"/>
      <c r="T32" s="38"/>
      <c r="U32" s="91"/>
      <c r="V32" s="91"/>
      <c r="W32" s="84"/>
      <c r="X32" s="84"/>
      <c r="Y32" s="92"/>
      <c r="Z32" s="84"/>
      <c r="AA32" s="92"/>
      <c r="AB32" s="93"/>
      <c r="AC32" s="93"/>
      <c r="AD32" s="87"/>
      <c r="AE32" s="87"/>
      <c r="AF32" s="87"/>
      <c r="AG32" s="87"/>
      <c r="AH32" s="87"/>
      <c r="AI32" s="87"/>
      <c r="AJ32" s="87"/>
      <c r="AK32" s="87"/>
      <c r="AL32" s="87"/>
      <c r="AM32" s="94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95"/>
      <c r="BB32" s="95"/>
      <c r="BC32" s="95"/>
      <c r="BD32" s="90"/>
      <c r="BE32" s="90"/>
      <c r="BF32" s="90"/>
    </row>
    <row r="33" spans="2:58" ht="19.5" customHeight="1" x14ac:dyDescent="0.2">
      <c r="B33" s="153"/>
      <c r="C33" s="161" t="s">
        <v>105</v>
      </c>
      <c r="D33" s="163">
        <v>2016</v>
      </c>
      <c r="E33" s="119" t="s">
        <v>106</v>
      </c>
      <c r="F33" s="96" t="s">
        <v>91</v>
      </c>
      <c r="G33" s="97" t="s">
        <v>119</v>
      </c>
      <c r="H33" s="98"/>
      <c r="I33" s="133">
        <v>0</v>
      </c>
      <c r="J33" s="39"/>
      <c r="K33" s="58"/>
      <c r="L33" s="58"/>
      <c r="M33" s="58"/>
      <c r="N33" s="58"/>
      <c r="O33" s="58"/>
      <c r="P33" s="59"/>
      <c r="Q33" s="59"/>
      <c r="R33" s="59"/>
      <c r="S33" s="80"/>
      <c r="T33" s="38"/>
      <c r="U33" s="91"/>
      <c r="V33" s="91"/>
      <c r="W33" s="84"/>
      <c r="X33" s="84"/>
      <c r="Y33" s="92"/>
      <c r="Z33" s="84"/>
      <c r="AA33" s="92"/>
      <c r="AB33" s="93"/>
      <c r="AC33" s="93"/>
      <c r="AD33" s="87"/>
      <c r="AE33" s="87"/>
      <c r="AF33" s="87"/>
      <c r="AG33" s="87"/>
      <c r="AH33" s="87"/>
      <c r="AI33" s="87"/>
      <c r="AJ33" s="87"/>
      <c r="AK33" s="87"/>
      <c r="AL33" s="87"/>
      <c r="AM33" s="94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95"/>
      <c r="BB33" s="95"/>
      <c r="BC33" s="95"/>
      <c r="BD33" s="90"/>
      <c r="BE33" s="90"/>
      <c r="BF33" s="90"/>
    </row>
    <row r="34" spans="2:58" ht="19.5" customHeight="1" x14ac:dyDescent="0.2">
      <c r="B34" s="153"/>
      <c r="C34" s="162"/>
      <c r="D34" s="164"/>
      <c r="E34" s="119" t="s">
        <v>107</v>
      </c>
      <c r="F34" s="96" t="s">
        <v>91</v>
      </c>
      <c r="G34" s="97" t="s">
        <v>120</v>
      </c>
      <c r="H34" s="98"/>
      <c r="I34" s="133">
        <v>460</v>
      </c>
      <c r="J34" s="39"/>
      <c r="K34" s="58"/>
      <c r="L34" s="58"/>
      <c r="M34" s="58"/>
      <c r="N34" s="58"/>
      <c r="O34" s="58"/>
      <c r="P34" s="59"/>
      <c r="Q34" s="59"/>
      <c r="R34" s="59"/>
      <c r="S34" s="80"/>
      <c r="T34" s="38"/>
      <c r="U34" s="91"/>
      <c r="V34" s="91"/>
      <c r="W34" s="84"/>
      <c r="X34" s="84"/>
      <c r="Y34" s="92"/>
      <c r="Z34" s="84"/>
      <c r="AA34" s="92"/>
      <c r="AB34" s="93"/>
      <c r="AC34" s="93"/>
      <c r="AD34" s="87"/>
      <c r="AE34" s="87"/>
      <c r="AF34" s="87"/>
      <c r="AG34" s="87"/>
      <c r="AH34" s="87"/>
      <c r="AI34" s="87"/>
      <c r="AJ34" s="87"/>
      <c r="AK34" s="87"/>
      <c r="AL34" s="87"/>
      <c r="AM34" s="94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95"/>
      <c r="BB34" s="95"/>
      <c r="BC34" s="95"/>
      <c r="BD34" s="90"/>
      <c r="BE34" s="90"/>
      <c r="BF34" s="90"/>
    </row>
    <row r="35" spans="2:58" ht="19.5" customHeight="1" x14ac:dyDescent="0.2">
      <c r="B35" s="153"/>
      <c r="C35" s="162"/>
      <c r="D35" s="164"/>
      <c r="E35" s="119" t="s">
        <v>129</v>
      </c>
      <c r="F35" s="96" t="s">
        <v>131</v>
      </c>
      <c r="G35" s="97" t="s">
        <v>130</v>
      </c>
      <c r="H35" s="98"/>
      <c r="I35" s="133">
        <v>1100</v>
      </c>
      <c r="J35" s="39"/>
      <c r="K35" s="58"/>
      <c r="L35" s="58"/>
      <c r="M35" s="58"/>
      <c r="N35" s="58"/>
      <c r="O35" s="58"/>
      <c r="P35" s="59"/>
      <c r="Q35" s="59"/>
      <c r="R35" s="59"/>
      <c r="S35" s="80"/>
      <c r="T35" s="38"/>
      <c r="U35" s="91"/>
      <c r="V35" s="91"/>
      <c r="W35" s="84"/>
      <c r="X35" s="84"/>
      <c r="Y35" s="92"/>
      <c r="Z35" s="84"/>
      <c r="AA35" s="92"/>
      <c r="AB35" s="93"/>
      <c r="AC35" s="93"/>
      <c r="AD35" s="87"/>
      <c r="AE35" s="87"/>
      <c r="AF35" s="87"/>
      <c r="AG35" s="87"/>
      <c r="AH35" s="87"/>
      <c r="AI35" s="87"/>
      <c r="AJ35" s="87"/>
      <c r="AK35" s="87"/>
      <c r="AL35" s="87"/>
      <c r="AM35" s="94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95"/>
      <c r="BB35" s="95"/>
      <c r="BC35" s="95"/>
      <c r="BD35" s="90"/>
      <c r="BE35" s="90"/>
      <c r="BF35" s="90"/>
    </row>
    <row r="36" spans="2:58" ht="19.5" customHeight="1" x14ac:dyDescent="0.2">
      <c r="B36" s="153"/>
      <c r="C36" s="162"/>
      <c r="D36" s="164"/>
      <c r="E36" s="119" t="s">
        <v>133</v>
      </c>
      <c r="F36" s="96" t="s">
        <v>89</v>
      </c>
      <c r="G36" s="124" t="s">
        <v>132</v>
      </c>
      <c r="H36" s="98"/>
      <c r="I36" s="133">
        <v>140</v>
      </c>
      <c r="J36" s="39"/>
      <c r="K36" s="58"/>
      <c r="L36" s="58"/>
      <c r="M36" s="58"/>
      <c r="N36" s="58"/>
      <c r="O36" s="58"/>
      <c r="P36" s="59"/>
      <c r="Q36" s="59"/>
      <c r="R36" s="59"/>
      <c r="S36" s="80"/>
      <c r="T36" s="38"/>
      <c r="U36" s="91"/>
      <c r="V36" s="91"/>
      <c r="W36" s="84"/>
      <c r="X36" s="84"/>
      <c r="Y36" s="92"/>
      <c r="Z36" s="84"/>
      <c r="AA36" s="92"/>
      <c r="AB36" s="93"/>
      <c r="AC36" s="93"/>
      <c r="AD36" s="87"/>
      <c r="AE36" s="87"/>
      <c r="AF36" s="87"/>
      <c r="AG36" s="87"/>
      <c r="AH36" s="87"/>
      <c r="AI36" s="87"/>
      <c r="AJ36" s="87"/>
      <c r="AK36" s="87"/>
      <c r="AL36" s="87"/>
      <c r="AM36" s="94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95"/>
      <c r="BB36" s="95"/>
      <c r="BC36" s="95"/>
      <c r="BD36" s="90"/>
      <c r="BE36" s="90"/>
      <c r="BF36" s="90"/>
    </row>
    <row r="37" spans="2:58" ht="19.5" customHeight="1" x14ac:dyDescent="0.2">
      <c r="B37" s="153"/>
      <c r="C37" s="162"/>
      <c r="D37" s="164"/>
      <c r="E37" s="119" t="s">
        <v>108</v>
      </c>
      <c r="F37" s="96" t="s">
        <v>313</v>
      </c>
      <c r="G37" s="97">
        <v>140</v>
      </c>
      <c r="H37" s="98"/>
      <c r="I37" s="133">
        <v>360</v>
      </c>
      <c r="J37" s="39"/>
      <c r="K37" s="58"/>
      <c r="L37" s="58"/>
      <c r="M37" s="58"/>
      <c r="N37" s="58"/>
      <c r="O37" s="58"/>
      <c r="P37" s="59"/>
      <c r="Q37" s="59"/>
      <c r="R37" s="59"/>
      <c r="S37" s="80"/>
      <c r="T37" s="38"/>
      <c r="U37" s="91"/>
      <c r="V37" s="91"/>
      <c r="W37" s="84"/>
      <c r="X37" s="84"/>
      <c r="Y37" s="92"/>
      <c r="Z37" s="84"/>
      <c r="AA37" s="92"/>
      <c r="AB37" s="93"/>
      <c r="AC37" s="93"/>
      <c r="AD37" s="87"/>
      <c r="AE37" s="87"/>
      <c r="AF37" s="87"/>
      <c r="AG37" s="87"/>
      <c r="AH37" s="87"/>
      <c r="AI37" s="87"/>
      <c r="AJ37" s="87"/>
      <c r="AK37" s="87"/>
      <c r="AL37" s="87"/>
      <c r="AM37" s="94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95"/>
      <c r="BB37" s="95"/>
      <c r="BC37" s="95"/>
      <c r="BD37" s="90"/>
      <c r="BE37" s="90"/>
      <c r="BF37" s="90"/>
    </row>
    <row r="38" spans="2:58" ht="19.5" customHeight="1" x14ac:dyDescent="0.2">
      <c r="B38" s="153"/>
      <c r="C38" s="162"/>
      <c r="D38" s="164"/>
      <c r="E38" s="119" t="s">
        <v>271</v>
      </c>
      <c r="F38" s="96" t="s">
        <v>89</v>
      </c>
      <c r="G38" s="97">
        <v>211</v>
      </c>
      <c r="H38" s="98"/>
      <c r="I38" s="133">
        <v>900</v>
      </c>
      <c r="J38" s="39"/>
      <c r="K38" s="58"/>
      <c r="L38" s="58"/>
      <c r="M38" s="58"/>
      <c r="N38" s="58"/>
      <c r="O38" s="58"/>
      <c r="P38" s="59"/>
      <c r="Q38" s="59"/>
      <c r="R38" s="59"/>
      <c r="S38" s="80"/>
      <c r="T38" s="38"/>
      <c r="U38" s="91"/>
      <c r="V38" s="91"/>
      <c r="W38" s="84"/>
      <c r="X38" s="84"/>
      <c r="Y38" s="92"/>
      <c r="Z38" s="84"/>
      <c r="AA38" s="92"/>
      <c r="AB38" s="93"/>
      <c r="AC38" s="93"/>
      <c r="AD38" s="87"/>
      <c r="AE38" s="87"/>
      <c r="AF38" s="87"/>
      <c r="AG38" s="87"/>
      <c r="AH38" s="87"/>
      <c r="AI38" s="87"/>
      <c r="AJ38" s="87"/>
      <c r="AK38" s="87"/>
      <c r="AL38" s="87"/>
      <c r="AM38" s="94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95"/>
      <c r="BB38" s="95"/>
      <c r="BC38" s="95"/>
      <c r="BD38" s="90"/>
      <c r="BE38" s="90"/>
      <c r="BF38" s="90"/>
    </row>
    <row r="39" spans="2:58" ht="19.5" customHeight="1" x14ac:dyDescent="0.2">
      <c r="B39" s="153"/>
      <c r="C39" s="162"/>
      <c r="D39" s="164"/>
      <c r="E39" s="119" t="s">
        <v>272</v>
      </c>
      <c r="F39" s="96" t="s">
        <v>96</v>
      </c>
      <c r="G39" s="97">
        <v>212</v>
      </c>
      <c r="H39" s="98"/>
      <c r="I39" s="133">
        <v>900</v>
      </c>
      <c r="J39" s="39"/>
      <c r="K39" s="58"/>
      <c r="L39" s="58"/>
      <c r="M39" s="58"/>
      <c r="N39" s="58"/>
      <c r="O39" s="58"/>
      <c r="P39" s="59"/>
      <c r="Q39" s="59"/>
      <c r="R39" s="59"/>
      <c r="S39" s="80"/>
      <c r="T39" s="38"/>
      <c r="U39" s="91"/>
      <c r="V39" s="91"/>
      <c r="W39" s="84"/>
      <c r="X39" s="84"/>
      <c r="Y39" s="92"/>
      <c r="Z39" s="84"/>
      <c r="AA39" s="92"/>
      <c r="AB39" s="93"/>
      <c r="AC39" s="93"/>
      <c r="AD39" s="87"/>
      <c r="AE39" s="87"/>
      <c r="AF39" s="87"/>
      <c r="AG39" s="87"/>
      <c r="AH39" s="87"/>
      <c r="AI39" s="87"/>
      <c r="AJ39" s="87"/>
      <c r="AK39" s="87"/>
      <c r="AL39" s="87"/>
      <c r="AM39" s="94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95"/>
      <c r="BB39" s="95"/>
      <c r="BC39" s="95"/>
      <c r="BD39" s="90"/>
      <c r="BE39" s="90"/>
      <c r="BF39" s="90"/>
    </row>
    <row r="40" spans="2:58" ht="19.5" customHeight="1" x14ac:dyDescent="0.2">
      <c r="B40" s="153"/>
      <c r="C40" s="162"/>
      <c r="D40" s="164"/>
      <c r="E40" s="119" t="s">
        <v>174</v>
      </c>
      <c r="F40" s="96" t="s">
        <v>131</v>
      </c>
      <c r="G40" s="97">
        <v>316</v>
      </c>
      <c r="H40" s="98"/>
      <c r="I40" s="133">
        <v>230</v>
      </c>
      <c r="J40" s="39"/>
      <c r="K40" s="126"/>
      <c r="L40" s="126"/>
      <c r="M40" s="126"/>
      <c r="N40" s="126"/>
      <c r="O40" s="126"/>
      <c r="P40" s="59"/>
      <c r="Q40" s="59"/>
      <c r="R40" s="59"/>
      <c r="S40" s="80"/>
      <c r="T40" s="38"/>
      <c r="U40" s="91"/>
      <c r="V40" s="91"/>
      <c r="W40" s="84"/>
      <c r="X40" s="84"/>
      <c r="Y40" s="92"/>
      <c r="Z40" s="84"/>
      <c r="AA40" s="92"/>
      <c r="AB40" s="93"/>
      <c r="AC40" s="93"/>
      <c r="AD40" s="87"/>
      <c r="AE40" s="87"/>
      <c r="AF40" s="87"/>
      <c r="AG40" s="87"/>
      <c r="AH40" s="87"/>
      <c r="AI40" s="87"/>
      <c r="AJ40" s="87"/>
      <c r="AK40" s="87"/>
      <c r="AL40" s="87"/>
      <c r="AM40" s="94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95"/>
      <c r="BB40" s="95"/>
      <c r="BC40" s="95"/>
      <c r="BD40" s="90"/>
      <c r="BE40" s="90"/>
      <c r="BF40" s="90"/>
    </row>
    <row r="41" spans="2:58" ht="19.5" customHeight="1" x14ac:dyDescent="0.2">
      <c r="B41" s="153"/>
      <c r="C41" s="162"/>
      <c r="D41" s="164"/>
      <c r="E41" s="119" t="s">
        <v>109</v>
      </c>
      <c r="F41" s="96" t="s">
        <v>314</v>
      </c>
      <c r="G41" s="97">
        <v>396</v>
      </c>
      <c r="H41" s="98"/>
      <c r="I41" s="133">
        <v>55</v>
      </c>
      <c r="J41" s="39"/>
      <c r="K41" s="58"/>
      <c r="L41" s="58"/>
      <c r="M41" s="58"/>
      <c r="N41" s="58"/>
      <c r="O41" s="58"/>
      <c r="P41" s="59"/>
      <c r="Q41" s="59"/>
      <c r="R41" s="59"/>
      <c r="S41" s="80"/>
      <c r="T41" s="38"/>
      <c r="U41" s="91"/>
      <c r="V41" s="91"/>
      <c r="W41" s="84"/>
      <c r="X41" s="84"/>
      <c r="Y41" s="92"/>
      <c r="Z41" s="84"/>
      <c r="AA41" s="92"/>
      <c r="AB41" s="93"/>
      <c r="AC41" s="93"/>
      <c r="AD41" s="87"/>
      <c r="AE41" s="87"/>
      <c r="AF41" s="87"/>
      <c r="AG41" s="87"/>
      <c r="AH41" s="87"/>
      <c r="AI41" s="87"/>
      <c r="AJ41" s="87"/>
      <c r="AK41" s="87"/>
      <c r="AL41" s="87"/>
      <c r="AM41" s="94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95"/>
      <c r="BB41" s="95"/>
      <c r="BC41" s="95"/>
      <c r="BD41" s="90"/>
      <c r="BE41" s="90"/>
      <c r="BF41" s="90"/>
    </row>
    <row r="42" spans="2:58" ht="18" customHeight="1" x14ac:dyDescent="0.2">
      <c r="B42" s="153"/>
      <c r="C42" s="162"/>
      <c r="D42" s="164"/>
      <c r="E42" s="119" t="s">
        <v>110</v>
      </c>
      <c r="F42" s="96" t="s">
        <v>315</v>
      </c>
      <c r="G42" s="97">
        <v>400</v>
      </c>
      <c r="H42" s="98"/>
      <c r="I42" s="133">
        <v>1320</v>
      </c>
      <c r="J42" s="39"/>
      <c r="K42" s="58"/>
      <c r="L42" s="58"/>
      <c r="M42" s="58"/>
      <c r="N42" s="58"/>
      <c r="O42" s="58"/>
      <c r="P42" s="59"/>
      <c r="Q42" s="59"/>
      <c r="R42" s="59"/>
      <c r="S42" s="80"/>
      <c r="T42" s="38"/>
      <c r="U42" s="91"/>
      <c r="V42" s="91"/>
      <c r="W42" s="84"/>
      <c r="X42" s="84"/>
      <c r="Y42" s="92"/>
      <c r="Z42" s="84"/>
      <c r="AA42" s="92"/>
      <c r="AB42" s="93"/>
      <c r="AC42" s="93"/>
      <c r="AD42" s="87"/>
      <c r="AE42" s="87"/>
      <c r="AF42" s="87"/>
      <c r="AG42" s="87"/>
      <c r="AH42" s="87"/>
      <c r="AI42" s="87"/>
      <c r="AJ42" s="87"/>
      <c r="AK42" s="87"/>
      <c r="AL42" s="87"/>
      <c r="AM42" s="94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95"/>
      <c r="BB42" s="95"/>
      <c r="BC42" s="95"/>
      <c r="BD42" s="90"/>
      <c r="BE42" s="90"/>
      <c r="BF42" s="90"/>
    </row>
    <row r="43" spans="2:58" ht="21" customHeight="1" x14ac:dyDescent="0.2">
      <c r="B43" s="153"/>
      <c r="C43" s="162"/>
      <c r="D43" s="164"/>
      <c r="E43" s="119" t="s">
        <v>137</v>
      </c>
      <c r="F43" s="96" t="s">
        <v>89</v>
      </c>
      <c r="G43" s="97">
        <v>412</v>
      </c>
      <c r="H43" s="98"/>
      <c r="I43" s="133">
        <v>275</v>
      </c>
      <c r="J43" s="39"/>
      <c r="K43" s="58"/>
      <c r="L43" s="58"/>
      <c r="M43" s="58"/>
      <c r="N43" s="58"/>
      <c r="O43" s="58"/>
      <c r="P43" s="59"/>
      <c r="Q43" s="59"/>
      <c r="R43" s="59"/>
      <c r="S43" s="80"/>
      <c r="T43" s="38"/>
      <c r="U43" s="91"/>
      <c r="V43" s="91"/>
      <c r="W43" s="84"/>
      <c r="X43" s="84"/>
      <c r="Y43" s="92"/>
      <c r="Z43" s="84"/>
      <c r="AA43" s="92"/>
      <c r="AB43" s="93"/>
      <c r="AC43" s="93"/>
      <c r="AD43" s="87"/>
      <c r="AE43" s="87"/>
      <c r="AF43" s="87"/>
      <c r="AG43" s="87"/>
      <c r="AH43" s="87"/>
      <c r="AI43" s="87"/>
      <c r="AJ43" s="87"/>
      <c r="AK43" s="87"/>
      <c r="AL43" s="87"/>
      <c r="AM43" s="94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95"/>
      <c r="BB43" s="95"/>
      <c r="BC43" s="95"/>
      <c r="BD43" s="90"/>
      <c r="BE43" s="90"/>
      <c r="BF43" s="90"/>
    </row>
    <row r="44" spans="2:58" ht="19.5" customHeight="1" x14ac:dyDescent="0.2">
      <c r="B44" s="153"/>
      <c r="C44" s="162"/>
      <c r="D44" s="164"/>
      <c r="E44" s="119" t="s">
        <v>127</v>
      </c>
      <c r="F44" s="96" t="s">
        <v>102</v>
      </c>
      <c r="G44" s="97">
        <v>421</v>
      </c>
      <c r="H44" s="98"/>
      <c r="I44" s="133">
        <v>360</v>
      </c>
      <c r="J44" s="39"/>
      <c r="K44" s="58"/>
      <c r="L44" s="58"/>
      <c r="M44" s="58"/>
      <c r="N44" s="58"/>
      <c r="O44" s="58"/>
      <c r="P44" s="59"/>
      <c r="Q44" s="59"/>
      <c r="R44" s="59"/>
      <c r="S44" s="80"/>
      <c r="T44" s="38"/>
      <c r="U44" s="91"/>
      <c r="V44" s="91"/>
      <c r="W44" s="84"/>
      <c r="X44" s="84"/>
      <c r="Y44" s="92"/>
      <c r="Z44" s="84"/>
      <c r="AA44" s="92"/>
      <c r="AB44" s="93"/>
      <c r="AC44" s="93"/>
      <c r="AD44" s="87"/>
      <c r="AE44" s="87"/>
      <c r="AF44" s="87"/>
      <c r="AG44" s="87"/>
      <c r="AH44" s="87"/>
      <c r="AI44" s="87"/>
      <c r="AJ44" s="87"/>
      <c r="AK44" s="87"/>
      <c r="AL44" s="87"/>
      <c r="AM44" s="94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95"/>
      <c r="BB44" s="95"/>
      <c r="BC44" s="95"/>
      <c r="BD44" s="90"/>
      <c r="BE44" s="90"/>
      <c r="BF44" s="90"/>
    </row>
    <row r="45" spans="2:58" ht="19.5" customHeight="1" x14ac:dyDescent="0.2">
      <c r="B45" s="153"/>
      <c r="C45" s="162"/>
      <c r="D45" s="164"/>
      <c r="E45" s="119" t="s">
        <v>111</v>
      </c>
      <c r="F45" s="96" t="s">
        <v>313</v>
      </c>
      <c r="G45" s="97">
        <v>431</v>
      </c>
      <c r="H45" s="98"/>
      <c r="I45" s="133">
        <v>330</v>
      </c>
      <c r="J45" s="39"/>
      <c r="K45" s="58"/>
      <c r="L45" s="58"/>
      <c r="M45" s="58"/>
      <c r="N45" s="58"/>
      <c r="O45" s="58"/>
      <c r="P45" s="59"/>
      <c r="Q45" s="59"/>
      <c r="R45" s="59"/>
      <c r="S45" s="80"/>
      <c r="T45" s="38"/>
      <c r="U45" s="91"/>
      <c r="V45" s="91"/>
      <c r="W45" s="84"/>
      <c r="X45" s="84"/>
      <c r="Y45" s="92"/>
      <c r="Z45" s="84"/>
      <c r="AA45" s="92"/>
      <c r="AB45" s="93"/>
      <c r="AC45" s="93"/>
      <c r="AD45" s="87"/>
      <c r="AE45" s="87"/>
      <c r="AF45" s="87"/>
      <c r="AG45" s="87"/>
      <c r="AH45" s="87"/>
      <c r="AI45" s="87"/>
      <c r="AJ45" s="87"/>
      <c r="AK45" s="87"/>
      <c r="AL45" s="87"/>
      <c r="AM45" s="94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95"/>
      <c r="BB45" s="95"/>
      <c r="BC45" s="95"/>
      <c r="BD45" s="90"/>
      <c r="BE45" s="90"/>
      <c r="BF45" s="90"/>
    </row>
    <row r="46" spans="2:58" ht="19.5" customHeight="1" x14ac:dyDescent="0.2">
      <c r="B46" s="153"/>
      <c r="C46" s="162"/>
      <c r="D46" s="164"/>
      <c r="E46" s="119" t="s">
        <v>138</v>
      </c>
      <c r="F46" s="96" t="s">
        <v>89</v>
      </c>
      <c r="G46" s="97">
        <v>439</v>
      </c>
      <c r="H46" s="98"/>
      <c r="I46" s="133">
        <v>460</v>
      </c>
      <c r="J46" s="39"/>
      <c r="K46" s="58"/>
      <c r="L46" s="58"/>
      <c r="M46" s="58"/>
      <c r="N46" s="58"/>
      <c r="O46" s="58"/>
      <c r="P46" s="59"/>
      <c r="Q46" s="59"/>
      <c r="R46" s="59"/>
      <c r="S46" s="80"/>
      <c r="T46" s="38"/>
      <c r="U46" s="91"/>
      <c r="V46" s="91"/>
      <c r="W46" s="84"/>
      <c r="X46" s="84"/>
      <c r="Y46" s="92"/>
      <c r="Z46" s="84"/>
      <c r="AA46" s="92"/>
      <c r="AB46" s="93"/>
      <c r="AC46" s="93"/>
      <c r="AD46" s="87"/>
      <c r="AE46" s="87"/>
      <c r="AF46" s="87"/>
      <c r="AG46" s="87"/>
      <c r="AH46" s="87"/>
      <c r="AI46" s="87"/>
      <c r="AJ46" s="87"/>
      <c r="AK46" s="87"/>
      <c r="AL46" s="87"/>
      <c r="AM46" s="94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95"/>
      <c r="BB46" s="95"/>
      <c r="BC46" s="95"/>
      <c r="BD46" s="90"/>
      <c r="BE46" s="90"/>
      <c r="BF46" s="90"/>
    </row>
    <row r="47" spans="2:58" ht="19.5" customHeight="1" x14ac:dyDescent="0.2">
      <c r="B47" s="153"/>
      <c r="C47" s="162"/>
      <c r="D47" s="164"/>
      <c r="E47" s="119" t="s">
        <v>187</v>
      </c>
      <c r="F47" s="96" t="s">
        <v>131</v>
      </c>
      <c r="G47" s="97">
        <v>452</v>
      </c>
      <c r="H47" s="98"/>
      <c r="I47" s="133">
        <v>180</v>
      </c>
      <c r="J47" s="39"/>
      <c r="K47" s="129"/>
      <c r="L47" s="129"/>
      <c r="M47" s="129"/>
      <c r="N47" s="129"/>
      <c r="O47" s="129"/>
      <c r="P47" s="59"/>
      <c r="Q47" s="59"/>
      <c r="R47" s="59"/>
      <c r="S47" s="80"/>
      <c r="T47" s="38"/>
      <c r="U47" s="91"/>
      <c r="V47" s="91"/>
      <c r="W47" s="84"/>
      <c r="X47" s="84"/>
      <c r="Y47" s="92"/>
      <c r="Z47" s="84"/>
      <c r="AA47" s="92"/>
      <c r="AB47" s="93"/>
      <c r="AC47" s="93"/>
      <c r="AD47" s="87"/>
      <c r="AE47" s="87"/>
      <c r="AF47" s="87"/>
      <c r="AG47" s="87"/>
      <c r="AH47" s="87"/>
      <c r="AI47" s="87"/>
      <c r="AJ47" s="87"/>
      <c r="AK47" s="87"/>
      <c r="AL47" s="87"/>
      <c r="AM47" s="94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95"/>
      <c r="BB47" s="95"/>
      <c r="BC47" s="95"/>
      <c r="BD47" s="90"/>
      <c r="BE47" s="90"/>
      <c r="BF47" s="90"/>
    </row>
    <row r="48" spans="2:58" ht="19.5" customHeight="1" x14ac:dyDescent="0.2">
      <c r="B48" s="153"/>
      <c r="C48" s="162"/>
      <c r="D48" s="164"/>
      <c r="E48" s="119" t="s">
        <v>160</v>
      </c>
      <c r="F48" s="96" t="s">
        <v>96</v>
      </c>
      <c r="G48" s="97" t="s">
        <v>161</v>
      </c>
      <c r="H48" s="98"/>
      <c r="I48" s="133">
        <v>220</v>
      </c>
      <c r="J48" s="39"/>
      <c r="K48" s="58"/>
      <c r="L48" s="58"/>
      <c r="M48" s="58"/>
      <c r="N48" s="58"/>
      <c r="O48" s="58"/>
      <c r="P48" s="59"/>
      <c r="Q48" s="59"/>
      <c r="R48" s="59"/>
      <c r="S48" s="80"/>
      <c r="T48" s="38"/>
      <c r="U48" s="91"/>
      <c r="V48" s="91"/>
      <c r="W48" s="84"/>
      <c r="X48" s="84"/>
      <c r="Y48" s="92"/>
      <c r="Z48" s="84"/>
      <c r="AA48" s="92"/>
      <c r="AB48" s="93"/>
      <c r="AC48" s="93"/>
      <c r="AD48" s="87"/>
      <c r="AE48" s="87"/>
      <c r="AF48" s="87"/>
      <c r="AG48" s="87"/>
      <c r="AH48" s="87"/>
      <c r="AI48" s="87"/>
      <c r="AJ48" s="87"/>
      <c r="AK48" s="87"/>
      <c r="AL48" s="87"/>
      <c r="AM48" s="94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95"/>
      <c r="BB48" s="95"/>
      <c r="BC48" s="95"/>
      <c r="BD48" s="90"/>
      <c r="BE48" s="90"/>
      <c r="BF48" s="90"/>
    </row>
    <row r="49" spans="2:58" ht="19.5" customHeight="1" x14ac:dyDescent="0.2">
      <c r="B49" s="153"/>
      <c r="C49" s="162"/>
      <c r="D49" s="164"/>
      <c r="E49" s="119" t="s">
        <v>135</v>
      </c>
      <c r="F49" s="96" t="s">
        <v>89</v>
      </c>
      <c r="G49" s="97" t="s">
        <v>134</v>
      </c>
      <c r="H49" s="98"/>
      <c r="I49" s="133">
        <v>900</v>
      </c>
      <c r="J49" s="39"/>
      <c r="K49" s="58"/>
      <c r="L49" s="58"/>
      <c r="M49" s="58"/>
      <c r="N49" s="58"/>
      <c r="O49" s="58"/>
      <c r="P49" s="59"/>
      <c r="Q49" s="59"/>
      <c r="R49" s="59"/>
      <c r="S49" s="80"/>
      <c r="T49" s="38"/>
      <c r="U49" s="91"/>
      <c r="V49" s="91"/>
      <c r="W49" s="84"/>
      <c r="X49" s="84"/>
      <c r="Y49" s="92"/>
      <c r="Z49" s="84"/>
      <c r="AA49" s="92"/>
      <c r="AB49" s="93"/>
      <c r="AC49" s="93"/>
      <c r="AD49" s="87"/>
      <c r="AE49" s="87"/>
      <c r="AF49" s="87"/>
      <c r="AG49" s="87"/>
      <c r="AH49" s="87"/>
      <c r="AI49" s="87"/>
      <c r="AJ49" s="87"/>
      <c r="AK49" s="87"/>
      <c r="AL49" s="87"/>
      <c r="AM49" s="94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95"/>
      <c r="BB49" s="95"/>
      <c r="BC49" s="95"/>
      <c r="BD49" s="90"/>
      <c r="BE49" s="90"/>
      <c r="BF49" s="90"/>
    </row>
    <row r="50" spans="2:58" ht="19.5" customHeight="1" x14ac:dyDescent="0.2">
      <c r="B50" s="153"/>
      <c r="C50" s="162"/>
      <c r="D50" s="164"/>
      <c r="E50" s="119" t="s">
        <v>112</v>
      </c>
      <c r="F50" s="96" t="s">
        <v>313</v>
      </c>
      <c r="G50" s="97">
        <v>508</v>
      </c>
      <c r="H50" s="98"/>
      <c r="I50" s="133">
        <v>275</v>
      </c>
      <c r="J50" s="39"/>
      <c r="K50" s="58"/>
      <c r="L50" s="58"/>
      <c r="M50" s="58"/>
      <c r="N50" s="58"/>
      <c r="O50" s="58"/>
      <c r="P50" s="59"/>
      <c r="Q50" s="59"/>
      <c r="R50" s="59"/>
      <c r="S50" s="80"/>
      <c r="T50" s="38"/>
      <c r="U50" s="91"/>
      <c r="V50" s="91"/>
      <c r="W50" s="84"/>
      <c r="X50" s="84"/>
      <c r="Y50" s="92"/>
      <c r="Z50" s="84"/>
      <c r="AA50" s="92"/>
      <c r="AB50" s="93"/>
      <c r="AC50" s="93"/>
      <c r="AD50" s="87"/>
      <c r="AE50" s="87"/>
      <c r="AF50" s="87"/>
      <c r="AG50" s="87"/>
      <c r="AH50" s="87"/>
      <c r="AI50" s="87"/>
      <c r="AJ50" s="87"/>
      <c r="AK50" s="87"/>
      <c r="AL50" s="87"/>
      <c r="AM50" s="94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95"/>
      <c r="BB50" s="95"/>
      <c r="BC50" s="95"/>
      <c r="BD50" s="90"/>
      <c r="BE50" s="90"/>
      <c r="BF50" s="90"/>
    </row>
    <row r="51" spans="2:58" ht="19.5" customHeight="1" x14ac:dyDescent="0.2">
      <c r="B51" s="153"/>
      <c r="C51" s="162"/>
      <c r="D51" s="164"/>
      <c r="E51" s="119" t="s">
        <v>141</v>
      </c>
      <c r="F51" s="96" t="s">
        <v>131</v>
      </c>
      <c r="G51" s="97" t="s">
        <v>140</v>
      </c>
      <c r="H51" s="98"/>
      <c r="I51" s="133">
        <v>0</v>
      </c>
      <c r="J51" s="39"/>
      <c r="K51" s="58"/>
      <c r="L51" s="58"/>
      <c r="M51" s="58"/>
      <c r="N51" s="58"/>
      <c r="O51" s="58"/>
      <c r="P51" s="59"/>
      <c r="Q51" s="59"/>
      <c r="R51" s="59"/>
      <c r="S51" s="80"/>
      <c r="T51" s="38"/>
      <c r="U51" s="91"/>
      <c r="V51" s="91"/>
      <c r="W51" s="84"/>
      <c r="X51" s="84"/>
      <c r="Y51" s="92"/>
      <c r="Z51" s="84"/>
      <c r="AA51" s="92"/>
      <c r="AB51" s="93"/>
      <c r="AC51" s="93"/>
      <c r="AD51" s="87"/>
      <c r="AE51" s="87"/>
      <c r="AF51" s="87"/>
      <c r="AG51" s="87"/>
      <c r="AH51" s="87"/>
      <c r="AI51" s="87"/>
      <c r="AJ51" s="87"/>
      <c r="AK51" s="87"/>
      <c r="AL51" s="87"/>
      <c r="AM51" s="94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95"/>
      <c r="BB51" s="95"/>
      <c r="BC51" s="95"/>
      <c r="BD51" s="90"/>
      <c r="BE51" s="90"/>
      <c r="BF51" s="90"/>
    </row>
    <row r="52" spans="2:58" ht="19.5" customHeight="1" x14ac:dyDescent="0.2">
      <c r="B52" s="153"/>
      <c r="C52" s="162"/>
      <c r="D52" s="164"/>
      <c r="E52" s="119" t="s">
        <v>138</v>
      </c>
      <c r="F52" s="96" t="s">
        <v>89</v>
      </c>
      <c r="G52" s="97" t="s">
        <v>139</v>
      </c>
      <c r="H52" s="98"/>
      <c r="I52" s="133">
        <v>460</v>
      </c>
      <c r="J52" s="39"/>
      <c r="K52" s="58"/>
      <c r="L52" s="58"/>
      <c r="M52" s="58"/>
      <c r="N52" s="58"/>
      <c r="O52" s="58"/>
      <c r="P52" s="59"/>
      <c r="Q52" s="59"/>
      <c r="R52" s="59"/>
      <c r="S52" s="80"/>
      <c r="T52" s="38"/>
      <c r="U52" s="91"/>
      <c r="V52" s="91"/>
      <c r="W52" s="84"/>
      <c r="X52" s="84"/>
      <c r="Y52" s="92"/>
      <c r="Z52" s="84"/>
      <c r="AA52" s="92"/>
      <c r="AB52" s="93"/>
      <c r="AC52" s="93"/>
      <c r="AD52" s="87"/>
      <c r="AE52" s="87"/>
      <c r="AF52" s="87"/>
      <c r="AG52" s="87"/>
      <c r="AH52" s="87"/>
      <c r="AI52" s="87"/>
      <c r="AJ52" s="87"/>
      <c r="AK52" s="87"/>
      <c r="AL52" s="87"/>
      <c r="AM52" s="94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95"/>
      <c r="BB52" s="95"/>
      <c r="BC52" s="95"/>
      <c r="BD52" s="90"/>
      <c r="BE52" s="90"/>
      <c r="BF52" s="90"/>
    </row>
    <row r="53" spans="2:58" ht="19.5" customHeight="1" x14ac:dyDescent="0.2">
      <c r="B53" s="153"/>
      <c r="C53" s="162"/>
      <c r="D53" s="164"/>
      <c r="E53" s="119" t="s">
        <v>143</v>
      </c>
      <c r="F53" s="96" t="s">
        <v>131</v>
      </c>
      <c r="G53" s="97" t="s">
        <v>142</v>
      </c>
      <c r="H53" s="98"/>
      <c r="I53" s="133">
        <v>1320</v>
      </c>
      <c r="J53" s="39"/>
      <c r="K53" s="58"/>
      <c r="L53" s="58"/>
      <c r="M53" s="58"/>
      <c r="N53" s="58"/>
      <c r="O53" s="58"/>
      <c r="P53" s="59"/>
      <c r="Q53" s="59"/>
      <c r="R53" s="59"/>
      <c r="S53" s="80"/>
      <c r="T53" s="38"/>
      <c r="U53" s="91"/>
      <c r="V53" s="91"/>
      <c r="W53" s="84"/>
      <c r="X53" s="84"/>
      <c r="Y53" s="92"/>
      <c r="Z53" s="84"/>
      <c r="AA53" s="92"/>
      <c r="AB53" s="93"/>
      <c r="AC53" s="93"/>
      <c r="AD53" s="87"/>
      <c r="AE53" s="87"/>
      <c r="AF53" s="87"/>
      <c r="AG53" s="87"/>
      <c r="AH53" s="87"/>
      <c r="AI53" s="87"/>
      <c r="AJ53" s="87"/>
      <c r="AK53" s="87"/>
      <c r="AL53" s="87"/>
      <c r="AM53" s="94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95"/>
      <c r="BB53" s="95"/>
      <c r="BC53" s="95"/>
      <c r="BD53" s="90"/>
      <c r="BE53" s="90"/>
      <c r="BF53" s="90"/>
    </row>
    <row r="54" spans="2:58" ht="19.5" customHeight="1" x14ac:dyDescent="0.2">
      <c r="B54" s="153"/>
      <c r="C54" s="162"/>
      <c r="D54" s="164"/>
      <c r="E54" s="119" t="s">
        <v>113</v>
      </c>
      <c r="F54" s="96" t="s">
        <v>128</v>
      </c>
      <c r="G54" s="97" t="s">
        <v>121</v>
      </c>
      <c r="H54" s="98"/>
      <c r="I54" s="133">
        <v>550</v>
      </c>
      <c r="J54" s="39"/>
      <c r="K54" s="58"/>
      <c r="L54" s="58"/>
      <c r="M54" s="58"/>
      <c r="N54" s="58"/>
      <c r="O54" s="58"/>
      <c r="P54" s="59"/>
      <c r="Q54" s="59"/>
      <c r="R54" s="59"/>
      <c r="S54" s="80"/>
      <c r="T54" s="38"/>
      <c r="U54" s="91"/>
      <c r="V54" s="91"/>
      <c r="W54" s="84"/>
      <c r="X54" s="84"/>
      <c r="Y54" s="92"/>
      <c r="Z54" s="84"/>
      <c r="AA54" s="92"/>
      <c r="AB54" s="93"/>
      <c r="AC54" s="93"/>
      <c r="AD54" s="87"/>
      <c r="AE54" s="87"/>
      <c r="AF54" s="87"/>
      <c r="AG54" s="87"/>
      <c r="AH54" s="87"/>
      <c r="AI54" s="87"/>
      <c r="AJ54" s="87"/>
      <c r="AK54" s="87"/>
      <c r="AL54" s="87"/>
      <c r="AM54" s="94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95"/>
      <c r="BB54" s="95"/>
      <c r="BC54" s="95"/>
      <c r="BD54" s="90"/>
      <c r="BE54" s="90"/>
      <c r="BF54" s="90"/>
    </row>
    <row r="55" spans="2:58" ht="19.5" customHeight="1" x14ac:dyDescent="0.2">
      <c r="B55" s="153"/>
      <c r="C55" s="162"/>
      <c r="D55" s="164"/>
      <c r="E55" s="119" t="s">
        <v>144</v>
      </c>
      <c r="F55" s="96" t="s">
        <v>131</v>
      </c>
      <c r="G55" s="97" t="s">
        <v>145</v>
      </c>
      <c r="H55" s="98"/>
      <c r="I55" s="133">
        <v>990</v>
      </c>
      <c r="J55" s="39"/>
      <c r="K55" s="58"/>
      <c r="L55" s="58"/>
      <c r="M55" s="58"/>
      <c r="N55" s="58"/>
      <c r="O55" s="58"/>
      <c r="P55" s="59"/>
      <c r="Q55" s="59"/>
      <c r="R55" s="59"/>
      <c r="S55" s="80"/>
      <c r="T55" s="38"/>
      <c r="U55" s="91"/>
      <c r="V55" s="91"/>
      <c r="W55" s="84"/>
      <c r="X55" s="84"/>
      <c r="Y55" s="92"/>
      <c r="Z55" s="84"/>
      <c r="AA55" s="92"/>
      <c r="AB55" s="93"/>
      <c r="AC55" s="93"/>
      <c r="AD55" s="87"/>
      <c r="AE55" s="87"/>
      <c r="AF55" s="87"/>
      <c r="AG55" s="87"/>
      <c r="AH55" s="87"/>
      <c r="AI55" s="87"/>
      <c r="AJ55" s="87"/>
      <c r="AK55" s="87"/>
      <c r="AL55" s="87"/>
      <c r="AM55" s="94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95"/>
      <c r="BB55" s="95"/>
      <c r="BC55" s="95"/>
      <c r="BD55" s="90"/>
      <c r="BE55" s="90"/>
      <c r="BF55" s="90"/>
    </row>
    <row r="56" spans="2:58" ht="45" x14ac:dyDescent="0.2">
      <c r="B56" s="153"/>
      <c r="C56" s="162"/>
      <c r="D56" s="164"/>
      <c r="E56" s="119" t="s">
        <v>153</v>
      </c>
      <c r="F56" s="96" t="s">
        <v>131</v>
      </c>
      <c r="G56" s="97" t="s">
        <v>152</v>
      </c>
      <c r="H56" s="98"/>
      <c r="I56" s="133">
        <v>495</v>
      </c>
      <c r="J56" s="39"/>
      <c r="K56" s="58"/>
      <c r="L56" s="58"/>
      <c r="M56" s="58"/>
      <c r="N56" s="58"/>
      <c r="O56" s="58"/>
      <c r="P56" s="59"/>
      <c r="Q56" s="59"/>
      <c r="R56" s="59"/>
      <c r="S56" s="80"/>
      <c r="T56" s="38"/>
      <c r="U56" s="91"/>
      <c r="V56" s="91"/>
      <c r="W56" s="84"/>
      <c r="X56" s="84"/>
      <c r="Y56" s="92"/>
      <c r="Z56" s="84"/>
      <c r="AA56" s="92"/>
      <c r="AB56" s="93"/>
      <c r="AC56" s="93"/>
      <c r="AD56" s="87"/>
      <c r="AE56" s="87"/>
      <c r="AF56" s="87"/>
      <c r="AG56" s="87"/>
      <c r="AH56" s="87"/>
      <c r="AI56" s="87"/>
      <c r="AJ56" s="87"/>
      <c r="AK56" s="87"/>
      <c r="AL56" s="87"/>
      <c r="AM56" s="94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95"/>
      <c r="BB56" s="95"/>
      <c r="BC56" s="95"/>
      <c r="BD56" s="90"/>
      <c r="BE56" s="90"/>
      <c r="BF56" s="90"/>
    </row>
    <row r="57" spans="2:58" ht="19.5" customHeight="1" x14ac:dyDescent="0.2">
      <c r="B57" s="153"/>
      <c r="C57" s="162"/>
      <c r="D57" s="164"/>
      <c r="E57" s="119" t="s">
        <v>234</v>
      </c>
      <c r="F57" s="96" t="s">
        <v>136</v>
      </c>
      <c r="G57" s="97" t="s">
        <v>235</v>
      </c>
      <c r="H57" s="98"/>
      <c r="I57" s="133">
        <v>485</v>
      </c>
      <c r="J57" s="39"/>
      <c r="K57" s="58"/>
      <c r="L57" s="58"/>
      <c r="M57" s="58"/>
      <c r="N57" s="58"/>
      <c r="O57" s="58"/>
      <c r="P57" s="59"/>
      <c r="Q57" s="59"/>
      <c r="R57" s="59"/>
      <c r="S57" s="80"/>
      <c r="T57" s="38"/>
      <c r="U57" s="91"/>
      <c r="V57" s="91"/>
      <c r="W57" s="84"/>
      <c r="X57" s="84"/>
      <c r="Y57" s="92"/>
      <c r="Z57" s="84"/>
      <c r="AA57" s="92"/>
      <c r="AB57" s="93"/>
      <c r="AC57" s="93"/>
      <c r="AD57" s="87"/>
      <c r="AE57" s="87"/>
      <c r="AF57" s="87"/>
      <c r="AG57" s="87"/>
      <c r="AH57" s="87"/>
      <c r="AI57" s="87"/>
      <c r="AJ57" s="87"/>
      <c r="AK57" s="87"/>
      <c r="AL57" s="87"/>
      <c r="AM57" s="94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95"/>
      <c r="BB57" s="95"/>
      <c r="BC57" s="95"/>
      <c r="BD57" s="90"/>
      <c r="BE57" s="90"/>
      <c r="BF57" s="90"/>
    </row>
    <row r="58" spans="2:58" ht="60" x14ac:dyDescent="0.2">
      <c r="B58" s="153"/>
      <c r="C58" s="162"/>
      <c r="D58" s="164"/>
      <c r="E58" s="119" t="s">
        <v>316</v>
      </c>
      <c r="F58" s="96" t="s">
        <v>136</v>
      </c>
      <c r="G58" s="97" t="s">
        <v>125</v>
      </c>
      <c r="H58" s="98"/>
      <c r="I58" s="133">
        <v>400</v>
      </c>
      <c r="J58" s="39"/>
      <c r="K58" s="58"/>
      <c r="L58" s="58"/>
      <c r="M58" s="58"/>
      <c r="N58" s="58"/>
      <c r="O58" s="58"/>
      <c r="P58" s="59"/>
      <c r="Q58" s="59"/>
      <c r="R58" s="59"/>
      <c r="S58" s="80"/>
      <c r="T58" s="38"/>
      <c r="U58" s="91"/>
      <c r="V58" s="91"/>
      <c r="W58" s="84"/>
      <c r="X58" s="84"/>
      <c r="Y58" s="92"/>
      <c r="Z58" s="84"/>
      <c r="AA58" s="92"/>
      <c r="AB58" s="93"/>
      <c r="AC58" s="93"/>
      <c r="AD58" s="87"/>
      <c r="AE58" s="87"/>
      <c r="AF58" s="87"/>
      <c r="AG58" s="87"/>
      <c r="AH58" s="87"/>
      <c r="AI58" s="87"/>
      <c r="AJ58" s="87"/>
      <c r="AK58" s="87"/>
      <c r="AL58" s="87"/>
      <c r="AM58" s="94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95"/>
      <c r="BB58" s="95"/>
      <c r="BC58" s="95"/>
      <c r="BD58" s="90"/>
      <c r="BE58" s="90"/>
      <c r="BF58" s="90"/>
    </row>
    <row r="59" spans="2:58" ht="30" x14ac:dyDescent="0.2">
      <c r="B59" s="153"/>
      <c r="C59" s="162"/>
      <c r="D59" s="164"/>
      <c r="E59" s="119" t="s">
        <v>154</v>
      </c>
      <c r="F59" s="96" t="s">
        <v>131</v>
      </c>
      <c r="G59" s="97" t="s">
        <v>157</v>
      </c>
      <c r="H59" s="98"/>
      <c r="I59" s="133">
        <v>715</v>
      </c>
      <c r="J59" s="39"/>
      <c r="K59" s="58"/>
      <c r="L59" s="58"/>
      <c r="M59" s="58"/>
      <c r="N59" s="58"/>
      <c r="O59" s="58"/>
      <c r="P59" s="59"/>
      <c r="Q59" s="59"/>
      <c r="R59" s="59"/>
      <c r="S59" s="80"/>
      <c r="T59" s="38"/>
      <c r="U59" s="91"/>
      <c r="V59" s="91"/>
      <c r="W59" s="84"/>
      <c r="X59" s="84"/>
      <c r="Y59" s="92"/>
      <c r="Z59" s="84"/>
      <c r="AA59" s="92"/>
      <c r="AB59" s="93"/>
      <c r="AC59" s="93"/>
      <c r="AD59" s="87"/>
      <c r="AE59" s="87"/>
      <c r="AF59" s="87"/>
      <c r="AG59" s="87"/>
      <c r="AH59" s="87"/>
      <c r="AI59" s="87"/>
      <c r="AJ59" s="87"/>
      <c r="AK59" s="87"/>
      <c r="AL59" s="87"/>
      <c r="AM59" s="94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95"/>
      <c r="BB59" s="95"/>
      <c r="BC59" s="95"/>
      <c r="BD59" s="90"/>
      <c r="BE59" s="90"/>
      <c r="BF59" s="90"/>
    </row>
    <row r="60" spans="2:58" ht="45" x14ac:dyDescent="0.2">
      <c r="B60" s="153"/>
      <c r="C60" s="162"/>
      <c r="D60" s="164"/>
      <c r="E60" s="119" t="s">
        <v>155</v>
      </c>
      <c r="F60" s="96" t="s">
        <v>131</v>
      </c>
      <c r="G60" s="97" t="s">
        <v>158</v>
      </c>
      <c r="H60" s="98"/>
      <c r="I60" s="133">
        <v>1430</v>
      </c>
      <c r="J60" s="39"/>
      <c r="K60" s="58"/>
      <c r="L60" s="58"/>
      <c r="M60" s="58"/>
      <c r="N60" s="58"/>
      <c r="O60" s="58"/>
      <c r="P60" s="59"/>
      <c r="Q60" s="59"/>
      <c r="R60" s="59"/>
      <c r="S60" s="80"/>
      <c r="T60" s="38"/>
      <c r="U60" s="91"/>
      <c r="V60" s="91"/>
      <c r="W60" s="84"/>
      <c r="X60" s="84"/>
      <c r="Y60" s="92"/>
      <c r="Z60" s="84"/>
      <c r="AA60" s="92"/>
      <c r="AB60" s="93"/>
      <c r="AC60" s="93"/>
      <c r="AD60" s="87"/>
      <c r="AE60" s="87"/>
      <c r="AF60" s="87"/>
      <c r="AG60" s="87"/>
      <c r="AH60" s="87"/>
      <c r="AI60" s="87"/>
      <c r="AJ60" s="87"/>
      <c r="AK60" s="87"/>
      <c r="AL60" s="87"/>
      <c r="AM60" s="94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95"/>
      <c r="BB60" s="95"/>
      <c r="BC60" s="95"/>
      <c r="BD60" s="90"/>
      <c r="BE60" s="90"/>
      <c r="BF60" s="90"/>
    </row>
    <row r="61" spans="2:58" ht="45" x14ac:dyDescent="0.2">
      <c r="B61" s="153"/>
      <c r="C61" s="162"/>
      <c r="D61" s="164"/>
      <c r="E61" s="119" t="s">
        <v>156</v>
      </c>
      <c r="F61" s="96" t="s">
        <v>131</v>
      </c>
      <c r="G61" s="97" t="s">
        <v>159</v>
      </c>
      <c r="H61" s="98"/>
      <c r="I61" s="133">
        <v>825</v>
      </c>
      <c r="J61" s="39"/>
      <c r="K61" s="58"/>
      <c r="L61" s="58"/>
      <c r="M61" s="58"/>
      <c r="N61" s="58"/>
      <c r="O61" s="58"/>
      <c r="P61" s="59"/>
      <c r="Q61" s="59"/>
      <c r="R61" s="59"/>
      <c r="S61" s="80"/>
      <c r="T61" s="38"/>
      <c r="U61" s="91"/>
      <c r="V61" s="91"/>
      <c r="W61" s="84"/>
      <c r="X61" s="84"/>
      <c r="Y61" s="92"/>
      <c r="Z61" s="84"/>
      <c r="AA61" s="92"/>
      <c r="AB61" s="93"/>
      <c r="AC61" s="93"/>
      <c r="AD61" s="87"/>
      <c r="AE61" s="87"/>
      <c r="AF61" s="87"/>
      <c r="AG61" s="87"/>
      <c r="AH61" s="87"/>
      <c r="AI61" s="87"/>
      <c r="AJ61" s="87"/>
      <c r="AK61" s="87"/>
      <c r="AL61" s="87"/>
      <c r="AM61" s="94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95"/>
      <c r="BB61" s="95"/>
      <c r="BC61" s="95"/>
      <c r="BD61" s="90"/>
      <c r="BE61" s="90"/>
      <c r="BF61" s="90"/>
    </row>
    <row r="62" spans="2:58" ht="45" x14ac:dyDescent="0.2">
      <c r="B62" s="153"/>
      <c r="C62" s="162"/>
      <c r="D62" s="164"/>
      <c r="E62" s="119" t="s">
        <v>317</v>
      </c>
      <c r="F62" s="96" t="s">
        <v>136</v>
      </c>
      <c r="G62" s="97" t="s">
        <v>126</v>
      </c>
      <c r="H62" s="98"/>
      <c r="I62" s="133">
        <v>330</v>
      </c>
      <c r="J62" s="39"/>
      <c r="K62" s="58"/>
      <c r="L62" s="58"/>
      <c r="M62" s="58"/>
      <c r="N62" s="58"/>
      <c r="O62" s="58"/>
      <c r="P62" s="59"/>
      <c r="Q62" s="59"/>
      <c r="R62" s="59"/>
      <c r="S62" s="80"/>
      <c r="T62" s="38"/>
      <c r="U62" s="91"/>
      <c r="V62" s="91"/>
      <c r="W62" s="84"/>
      <c r="X62" s="84"/>
      <c r="Y62" s="92"/>
      <c r="Z62" s="84"/>
      <c r="AA62" s="92"/>
      <c r="AB62" s="93"/>
      <c r="AC62" s="93"/>
      <c r="AD62" s="87"/>
      <c r="AE62" s="87"/>
      <c r="AF62" s="87"/>
      <c r="AG62" s="87"/>
      <c r="AH62" s="87"/>
      <c r="AI62" s="87"/>
      <c r="AJ62" s="87"/>
      <c r="AK62" s="87"/>
      <c r="AL62" s="87"/>
      <c r="AM62" s="94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95"/>
      <c r="BB62" s="95"/>
      <c r="BC62" s="95"/>
      <c r="BD62" s="90"/>
      <c r="BE62" s="90"/>
      <c r="BF62" s="90"/>
    </row>
    <row r="63" spans="2:58" ht="30" x14ac:dyDescent="0.2">
      <c r="B63" s="153"/>
      <c r="C63" s="162"/>
      <c r="D63" s="164"/>
      <c r="E63" s="119" t="s">
        <v>223</v>
      </c>
      <c r="F63" s="96" t="s">
        <v>128</v>
      </c>
      <c r="G63" s="97" t="s">
        <v>221</v>
      </c>
      <c r="H63" s="98"/>
      <c r="I63" s="133">
        <v>690</v>
      </c>
      <c r="J63" s="39"/>
      <c r="K63" s="130"/>
      <c r="L63" s="130"/>
      <c r="M63" s="130"/>
      <c r="N63" s="130"/>
      <c r="O63" s="130"/>
      <c r="P63" s="59"/>
      <c r="Q63" s="59"/>
      <c r="R63" s="59"/>
      <c r="S63" s="80"/>
      <c r="T63" s="38"/>
      <c r="U63" s="91"/>
      <c r="V63" s="91"/>
      <c r="W63" s="84"/>
      <c r="X63" s="84"/>
      <c r="Y63" s="92"/>
      <c r="Z63" s="84"/>
      <c r="AA63" s="92"/>
      <c r="AB63" s="93"/>
      <c r="AC63" s="93"/>
      <c r="AD63" s="87"/>
      <c r="AE63" s="87"/>
      <c r="AF63" s="87"/>
      <c r="AG63" s="87"/>
      <c r="AH63" s="87"/>
      <c r="AI63" s="87"/>
      <c r="AJ63" s="87"/>
      <c r="AK63" s="87"/>
      <c r="AL63" s="87"/>
      <c r="AM63" s="94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95"/>
      <c r="BB63" s="95"/>
      <c r="BC63" s="95"/>
      <c r="BD63" s="90"/>
      <c r="BE63" s="90"/>
      <c r="BF63" s="90"/>
    </row>
    <row r="64" spans="2:58" ht="30" x14ac:dyDescent="0.2">
      <c r="B64" s="153"/>
      <c r="C64" s="162"/>
      <c r="D64" s="164"/>
      <c r="E64" s="119" t="s">
        <v>224</v>
      </c>
      <c r="F64" s="96" t="s">
        <v>131</v>
      </c>
      <c r="G64" s="97" t="s">
        <v>222</v>
      </c>
      <c r="H64" s="98"/>
      <c r="I64" s="133">
        <v>1130</v>
      </c>
      <c r="J64" s="39"/>
      <c r="K64" s="130"/>
      <c r="L64" s="130"/>
      <c r="M64" s="130"/>
      <c r="N64" s="130"/>
      <c r="O64" s="130"/>
      <c r="P64" s="59"/>
      <c r="Q64" s="59"/>
      <c r="R64" s="59"/>
      <c r="S64" s="80"/>
      <c r="T64" s="38"/>
      <c r="U64" s="91"/>
      <c r="V64" s="91"/>
      <c r="W64" s="84"/>
      <c r="X64" s="84"/>
      <c r="Y64" s="92"/>
      <c r="Z64" s="84"/>
      <c r="AA64" s="92"/>
      <c r="AB64" s="93"/>
      <c r="AC64" s="93"/>
      <c r="AD64" s="87"/>
      <c r="AE64" s="87"/>
      <c r="AF64" s="87"/>
      <c r="AG64" s="87"/>
      <c r="AH64" s="87"/>
      <c r="AI64" s="87"/>
      <c r="AJ64" s="87"/>
      <c r="AK64" s="87"/>
      <c r="AL64" s="87"/>
      <c r="AM64" s="94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95"/>
      <c r="BB64" s="95"/>
      <c r="BC64" s="95"/>
      <c r="BD64" s="90"/>
      <c r="BE64" s="90"/>
      <c r="BF64" s="90"/>
    </row>
    <row r="65" spans="2:58" ht="45" x14ac:dyDescent="0.2">
      <c r="B65" s="153"/>
      <c r="C65" s="162"/>
      <c r="D65" s="164"/>
      <c r="E65" s="119" t="s">
        <v>226</v>
      </c>
      <c r="F65" s="96" t="s">
        <v>131</v>
      </c>
      <c r="G65" s="97" t="s">
        <v>225</v>
      </c>
      <c r="H65" s="98"/>
      <c r="I65" s="133">
        <v>1570</v>
      </c>
      <c r="J65" s="39"/>
      <c r="K65" s="130"/>
      <c r="L65" s="130"/>
      <c r="M65" s="130"/>
      <c r="N65" s="130"/>
      <c r="O65" s="130"/>
      <c r="P65" s="59"/>
      <c r="Q65" s="59"/>
      <c r="R65" s="59"/>
      <c r="S65" s="80"/>
      <c r="T65" s="38"/>
      <c r="U65" s="91"/>
      <c r="V65" s="91"/>
      <c r="W65" s="84"/>
      <c r="X65" s="84"/>
      <c r="Y65" s="92"/>
      <c r="Z65" s="84"/>
      <c r="AA65" s="92"/>
      <c r="AB65" s="93"/>
      <c r="AC65" s="93"/>
      <c r="AD65" s="87"/>
      <c r="AE65" s="87"/>
      <c r="AF65" s="87"/>
      <c r="AG65" s="87"/>
      <c r="AH65" s="87"/>
      <c r="AI65" s="87"/>
      <c r="AJ65" s="87"/>
      <c r="AK65" s="87"/>
      <c r="AL65" s="87"/>
      <c r="AM65" s="94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95"/>
      <c r="BB65" s="95"/>
      <c r="BC65" s="95"/>
      <c r="BD65" s="90"/>
      <c r="BE65" s="90"/>
      <c r="BF65" s="90"/>
    </row>
    <row r="66" spans="2:58" ht="19.5" customHeight="1" x14ac:dyDescent="0.2">
      <c r="B66" s="153"/>
      <c r="C66" s="162"/>
      <c r="D66" s="164"/>
      <c r="E66" s="119" t="s">
        <v>114</v>
      </c>
      <c r="F66" s="96" t="s">
        <v>96</v>
      </c>
      <c r="G66" s="97">
        <v>980</v>
      </c>
      <c r="H66" s="98"/>
      <c r="I66" s="133">
        <v>220</v>
      </c>
      <c r="J66" s="39"/>
      <c r="K66" s="58"/>
      <c r="L66" s="58"/>
      <c r="M66" s="58"/>
      <c r="N66" s="58"/>
      <c r="O66" s="58"/>
      <c r="P66" s="59"/>
      <c r="Q66" s="59"/>
      <c r="R66" s="59"/>
      <c r="S66" s="80"/>
      <c r="T66" s="38"/>
      <c r="U66" s="91"/>
      <c r="V66" s="91"/>
      <c r="W66" s="84"/>
      <c r="X66" s="84"/>
      <c r="Y66" s="92"/>
      <c r="Z66" s="84"/>
      <c r="AA66" s="92"/>
      <c r="AB66" s="93"/>
      <c r="AC66" s="93"/>
      <c r="AD66" s="87"/>
      <c r="AE66" s="87"/>
      <c r="AF66" s="87"/>
      <c r="AG66" s="87"/>
      <c r="AH66" s="87"/>
      <c r="AI66" s="87"/>
      <c r="AJ66" s="87"/>
      <c r="AK66" s="87"/>
      <c r="AL66" s="87"/>
      <c r="AM66" s="94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95"/>
      <c r="BB66" s="95"/>
      <c r="BC66" s="95"/>
      <c r="BD66" s="90"/>
      <c r="BE66" s="90"/>
      <c r="BF66" s="90"/>
    </row>
    <row r="67" spans="2:58" ht="19.5" customHeight="1" x14ac:dyDescent="0.2">
      <c r="B67" s="153"/>
      <c r="C67" s="162"/>
      <c r="D67" s="164"/>
      <c r="E67" s="119" t="s">
        <v>114</v>
      </c>
      <c r="F67" s="96" t="s">
        <v>318</v>
      </c>
      <c r="G67" s="97">
        <v>982</v>
      </c>
      <c r="H67" s="98"/>
      <c r="I67" s="133">
        <v>200</v>
      </c>
      <c r="J67" s="39"/>
      <c r="K67" s="58"/>
      <c r="L67" s="58"/>
      <c r="M67" s="58"/>
      <c r="N67" s="58"/>
      <c r="O67" s="58"/>
      <c r="P67" s="59"/>
      <c r="Q67" s="59"/>
      <c r="R67" s="59"/>
      <c r="S67" s="80"/>
      <c r="T67" s="38"/>
      <c r="U67" s="91"/>
      <c r="V67" s="91"/>
      <c r="W67" s="84"/>
      <c r="X67" s="84"/>
      <c r="Y67" s="92"/>
      <c r="Z67" s="84"/>
      <c r="AA67" s="92"/>
      <c r="AB67" s="93"/>
      <c r="AC67" s="93"/>
      <c r="AD67" s="87"/>
      <c r="AE67" s="87"/>
      <c r="AF67" s="87"/>
      <c r="AG67" s="87"/>
      <c r="AH67" s="87"/>
      <c r="AI67" s="87"/>
      <c r="AJ67" s="87"/>
      <c r="AK67" s="87"/>
      <c r="AL67" s="87"/>
      <c r="AM67" s="94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95"/>
      <c r="BB67" s="95"/>
      <c r="BC67" s="95"/>
      <c r="BD67" s="90"/>
      <c r="BE67" s="90"/>
      <c r="BF67" s="90"/>
    </row>
    <row r="68" spans="2:58" ht="18.75" customHeight="1" x14ac:dyDescent="0.2">
      <c r="B68" s="153"/>
      <c r="C68" s="162"/>
      <c r="D68" s="164"/>
      <c r="E68" s="119" t="s">
        <v>115</v>
      </c>
      <c r="F68" s="96" t="s">
        <v>165</v>
      </c>
      <c r="G68" s="97">
        <v>989</v>
      </c>
      <c r="H68" s="98"/>
      <c r="I68" s="133">
        <v>30</v>
      </c>
      <c r="J68" s="39"/>
      <c r="K68" s="58"/>
      <c r="L68" s="58"/>
      <c r="M68" s="58"/>
      <c r="N68" s="58"/>
      <c r="O68" s="58"/>
      <c r="P68" s="59"/>
      <c r="Q68" s="59"/>
      <c r="R68" s="59"/>
      <c r="S68" s="80"/>
      <c r="T68" s="38"/>
      <c r="U68" s="91"/>
      <c r="V68" s="91"/>
      <c r="W68" s="84"/>
      <c r="X68" s="84"/>
      <c r="Y68" s="92"/>
      <c r="Z68" s="84"/>
      <c r="AA68" s="92"/>
      <c r="AB68" s="93"/>
      <c r="AC68" s="93"/>
      <c r="AD68" s="87"/>
      <c r="AE68" s="87"/>
      <c r="AF68" s="87"/>
      <c r="AG68" s="87"/>
      <c r="AH68" s="87"/>
      <c r="AI68" s="87"/>
      <c r="AJ68" s="87"/>
      <c r="AK68" s="87"/>
      <c r="AL68" s="87"/>
      <c r="AM68" s="94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95"/>
      <c r="BB68" s="95"/>
      <c r="BC68" s="95"/>
      <c r="BD68" s="90"/>
      <c r="BE68" s="90"/>
      <c r="BF68" s="90"/>
    </row>
    <row r="69" spans="2:58" ht="18.75" customHeight="1" x14ac:dyDescent="0.2">
      <c r="B69" s="153"/>
      <c r="C69" s="162"/>
      <c r="D69" s="164"/>
      <c r="E69" s="119" t="s">
        <v>178</v>
      </c>
      <c r="F69" s="96" t="s">
        <v>96</v>
      </c>
      <c r="G69" s="97" t="s">
        <v>177</v>
      </c>
      <c r="H69" s="98"/>
      <c r="I69" s="133">
        <v>220</v>
      </c>
      <c r="J69" s="39"/>
      <c r="K69" s="126"/>
      <c r="L69" s="126"/>
      <c r="M69" s="126"/>
      <c r="N69" s="126"/>
      <c r="O69" s="126"/>
      <c r="P69" s="59"/>
      <c r="Q69" s="59"/>
      <c r="R69" s="59"/>
      <c r="S69" s="80"/>
      <c r="T69" s="38"/>
      <c r="U69" s="91"/>
      <c r="V69" s="91"/>
      <c r="W69" s="84"/>
      <c r="X69" s="84"/>
      <c r="Y69" s="92"/>
      <c r="Z69" s="84"/>
      <c r="AA69" s="92"/>
      <c r="AB69" s="93"/>
      <c r="AC69" s="93"/>
      <c r="AD69" s="87"/>
      <c r="AE69" s="87"/>
      <c r="AF69" s="87"/>
      <c r="AG69" s="87"/>
      <c r="AH69" s="87"/>
      <c r="AI69" s="87"/>
      <c r="AJ69" s="87"/>
      <c r="AK69" s="87"/>
      <c r="AL69" s="87"/>
      <c r="AM69" s="94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95"/>
      <c r="BB69" s="95"/>
      <c r="BC69" s="95"/>
      <c r="BD69" s="90"/>
      <c r="BE69" s="90"/>
      <c r="BF69" s="90"/>
    </row>
    <row r="70" spans="2:58" ht="19.5" customHeight="1" x14ac:dyDescent="0.2">
      <c r="B70" s="153"/>
      <c r="C70" s="162"/>
      <c r="D70" s="164"/>
      <c r="E70" s="119" t="s">
        <v>116</v>
      </c>
      <c r="F70" s="96" t="s">
        <v>164</v>
      </c>
      <c r="G70" s="97" t="s">
        <v>122</v>
      </c>
      <c r="H70" s="98"/>
      <c r="I70" s="133">
        <v>30</v>
      </c>
      <c r="J70" s="39"/>
      <c r="K70" s="58"/>
      <c r="L70" s="58"/>
      <c r="M70" s="58"/>
      <c r="N70" s="58"/>
      <c r="O70" s="58"/>
      <c r="P70" s="59"/>
      <c r="Q70" s="59"/>
      <c r="R70" s="59"/>
      <c r="S70" s="80"/>
      <c r="T70" s="38"/>
      <c r="U70" s="91"/>
      <c r="V70" s="91"/>
      <c r="W70" s="84"/>
      <c r="X70" s="84"/>
      <c r="Y70" s="92"/>
      <c r="Z70" s="84"/>
      <c r="AA70" s="92"/>
      <c r="AB70" s="93"/>
      <c r="AC70" s="93"/>
      <c r="AD70" s="87"/>
      <c r="AE70" s="87"/>
      <c r="AF70" s="87"/>
      <c r="AG70" s="87"/>
      <c r="AH70" s="87"/>
      <c r="AI70" s="87"/>
      <c r="AJ70" s="87"/>
      <c r="AK70" s="87"/>
      <c r="AL70" s="87"/>
      <c r="AM70" s="94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95"/>
      <c r="BB70" s="95"/>
      <c r="BC70" s="95"/>
      <c r="BD70" s="90"/>
      <c r="BE70" s="90"/>
      <c r="BF70" s="90"/>
    </row>
    <row r="71" spans="2:58" ht="19.5" customHeight="1" x14ac:dyDescent="0.2">
      <c r="B71" s="153"/>
      <c r="C71" s="162"/>
      <c r="D71" s="164"/>
      <c r="E71" s="119" t="s">
        <v>146</v>
      </c>
      <c r="F71" s="96" t="s">
        <v>131</v>
      </c>
      <c r="G71" s="97" t="s">
        <v>147</v>
      </c>
      <c r="H71" s="98"/>
      <c r="I71" s="133">
        <v>440</v>
      </c>
      <c r="J71" s="39"/>
      <c r="K71" s="58"/>
      <c r="L71" s="58"/>
      <c r="M71" s="58"/>
      <c r="N71" s="58"/>
      <c r="O71" s="58"/>
      <c r="P71" s="59"/>
      <c r="Q71" s="59"/>
      <c r="R71" s="59"/>
      <c r="S71" s="80"/>
      <c r="T71" s="38"/>
      <c r="U71" s="91"/>
      <c r="V71" s="91"/>
      <c r="W71" s="84"/>
      <c r="X71" s="84"/>
      <c r="Y71" s="92"/>
      <c r="Z71" s="84"/>
      <c r="AA71" s="92"/>
      <c r="AB71" s="93"/>
      <c r="AC71" s="93"/>
      <c r="AD71" s="87"/>
      <c r="AE71" s="87"/>
      <c r="AF71" s="87"/>
      <c r="AG71" s="87"/>
      <c r="AH71" s="87"/>
      <c r="AI71" s="87"/>
      <c r="AJ71" s="87"/>
      <c r="AK71" s="87"/>
      <c r="AL71" s="87"/>
      <c r="AM71" s="94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95"/>
      <c r="BB71" s="95"/>
      <c r="BC71" s="95"/>
      <c r="BD71" s="90"/>
      <c r="BE71" s="90"/>
      <c r="BF71" s="90"/>
    </row>
    <row r="72" spans="2:58" ht="19.5" customHeight="1" x14ac:dyDescent="0.2">
      <c r="B72" s="153"/>
      <c r="C72" s="162"/>
      <c r="D72" s="164"/>
      <c r="E72" s="119" t="s">
        <v>117</v>
      </c>
      <c r="F72" s="96" t="s">
        <v>319</v>
      </c>
      <c r="G72" s="97" t="s">
        <v>123</v>
      </c>
      <c r="H72" s="98"/>
      <c r="I72" s="133">
        <v>220</v>
      </c>
      <c r="J72" s="39"/>
      <c r="K72" s="58"/>
      <c r="L72" s="58"/>
      <c r="M72" s="58"/>
      <c r="N72" s="58"/>
      <c r="O72" s="58"/>
      <c r="P72" s="59"/>
      <c r="Q72" s="59"/>
      <c r="R72" s="59"/>
      <c r="S72" s="80"/>
      <c r="T72" s="38"/>
      <c r="U72" s="91"/>
      <c r="V72" s="91"/>
      <c r="W72" s="84"/>
      <c r="X72" s="84"/>
      <c r="Y72" s="92"/>
      <c r="Z72" s="84"/>
      <c r="AA72" s="92"/>
      <c r="AB72" s="93"/>
      <c r="AC72" s="93"/>
      <c r="AD72" s="87"/>
      <c r="AE72" s="87"/>
      <c r="AF72" s="87"/>
      <c r="AG72" s="87"/>
      <c r="AH72" s="87"/>
      <c r="AI72" s="87"/>
      <c r="AJ72" s="87"/>
      <c r="AK72" s="87"/>
      <c r="AL72" s="87"/>
      <c r="AM72" s="94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95"/>
      <c r="BB72" s="95"/>
      <c r="BC72" s="95"/>
      <c r="BD72" s="90"/>
      <c r="BE72" s="90"/>
      <c r="BF72" s="90"/>
    </row>
    <row r="73" spans="2:58" ht="19.5" customHeight="1" x14ac:dyDescent="0.2">
      <c r="B73" s="153"/>
      <c r="C73" s="162"/>
      <c r="D73" s="164"/>
      <c r="E73" s="119" t="s">
        <v>148</v>
      </c>
      <c r="F73" s="96" t="s">
        <v>89</v>
      </c>
      <c r="G73" s="97" t="s">
        <v>150</v>
      </c>
      <c r="H73" s="98"/>
      <c r="I73" s="133">
        <v>0</v>
      </c>
      <c r="J73" s="39"/>
      <c r="K73" s="58"/>
      <c r="L73" s="58"/>
      <c r="M73" s="58"/>
      <c r="N73" s="58"/>
      <c r="O73" s="58"/>
      <c r="P73" s="59"/>
      <c r="Q73" s="59"/>
      <c r="R73" s="59"/>
      <c r="S73" s="80"/>
      <c r="T73" s="38"/>
      <c r="U73" s="91"/>
      <c r="V73" s="91"/>
      <c r="W73" s="84"/>
      <c r="X73" s="84"/>
      <c r="Y73" s="92"/>
      <c r="Z73" s="84"/>
      <c r="AA73" s="92"/>
      <c r="AB73" s="93"/>
      <c r="AC73" s="93"/>
      <c r="AD73" s="87"/>
      <c r="AE73" s="87"/>
      <c r="AF73" s="87"/>
      <c r="AG73" s="87"/>
      <c r="AH73" s="87"/>
      <c r="AI73" s="87"/>
      <c r="AJ73" s="87"/>
      <c r="AK73" s="87"/>
      <c r="AL73" s="87"/>
      <c r="AM73" s="94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95"/>
      <c r="BB73" s="95"/>
      <c r="BC73" s="95"/>
      <c r="BD73" s="90"/>
      <c r="BE73" s="90"/>
      <c r="BF73" s="90"/>
    </row>
    <row r="74" spans="2:58" ht="19.5" customHeight="1" x14ac:dyDescent="0.2">
      <c r="B74" s="153"/>
      <c r="C74" s="162"/>
      <c r="D74" s="164"/>
      <c r="E74" s="119" t="s">
        <v>163</v>
      </c>
      <c r="F74" s="96" t="s">
        <v>96</v>
      </c>
      <c r="G74" s="97" t="s">
        <v>162</v>
      </c>
      <c r="H74" s="98"/>
      <c r="I74" s="133">
        <v>165</v>
      </c>
      <c r="J74" s="39"/>
      <c r="K74" s="58"/>
      <c r="L74" s="58"/>
      <c r="M74" s="58"/>
      <c r="N74" s="58"/>
      <c r="O74" s="58"/>
      <c r="P74" s="59"/>
      <c r="Q74" s="59"/>
      <c r="R74" s="59"/>
      <c r="S74" s="80"/>
      <c r="T74" s="38"/>
      <c r="U74" s="91"/>
      <c r="V74" s="91"/>
      <c r="W74" s="84"/>
      <c r="X74" s="84"/>
      <c r="Y74" s="92"/>
      <c r="Z74" s="84"/>
      <c r="AA74" s="92"/>
      <c r="AB74" s="93"/>
      <c r="AC74" s="93"/>
      <c r="AD74" s="87"/>
      <c r="AE74" s="87"/>
      <c r="AF74" s="87"/>
      <c r="AG74" s="87"/>
      <c r="AH74" s="87"/>
      <c r="AI74" s="87"/>
      <c r="AJ74" s="87"/>
      <c r="AK74" s="87"/>
      <c r="AL74" s="87"/>
      <c r="AM74" s="94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95"/>
      <c r="BB74" s="95"/>
      <c r="BC74" s="95"/>
      <c r="BD74" s="90"/>
      <c r="BE74" s="90"/>
      <c r="BF74" s="90"/>
    </row>
    <row r="75" spans="2:58" ht="19.5" customHeight="1" x14ac:dyDescent="0.2">
      <c r="B75" s="153"/>
      <c r="C75" s="162"/>
      <c r="D75" s="164"/>
      <c r="E75" s="119" t="s">
        <v>185</v>
      </c>
      <c r="F75" s="96" t="s">
        <v>131</v>
      </c>
      <c r="G75" s="97" t="s">
        <v>183</v>
      </c>
      <c r="H75" s="98"/>
      <c r="I75" s="133">
        <v>180</v>
      </c>
      <c r="J75" s="39"/>
      <c r="K75" s="129"/>
      <c r="L75" s="129"/>
      <c r="M75" s="129"/>
      <c r="N75" s="129"/>
      <c r="O75" s="129"/>
      <c r="P75" s="59"/>
      <c r="Q75" s="59"/>
      <c r="R75" s="59"/>
      <c r="S75" s="80"/>
      <c r="T75" s="38"/>
      <c r="U75" s="91"/>
      <c r="V75" s="91"/>
      <c r="W75" s="84"/>
      <c r="X75" s="84"/>
      <c r="Y75" s="92"/>
      <c r="Z75" s="84"/>
      <c r="AA75" s="92"/>
      <c r="AB75" s="93"/>
      <c r="AC75" s="93"/>
      <c r="AD75" s="87"/>
      <c r="AE75" s="87"/>
      <c r="AF75" s="87"/>
      <c r="AG75" s="87"/>
      <c r="AH75" s="87"/>
      <c r="AI75" s="87"/>
      <c r="AJ75" s="87"/>
      <c r="AK75" s="87"/>
      <c r="AL75" s="87"/>
      <c r="AM75" s="94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95"/>
      <c r="BB75" s="95"/>
      <c r="BC75" s="95"/>
      <c r="BD75" s="90"/>
      <c r="BE75" s="90"/>
      <c r="BF75" s="90"/>
    </row>
    <row r="76" spans="2:58" ht="19.5" customHeight="1" x14ac:dyDescent="0.2">
      <c r="B76" s="153"/>
      <c r="C76" s="162"/>
      <c r="D76" s="164"/>
      <c r="E76" s="119" t="s">
        <v>186</v>
      </c>
      <c r="F76" s="96" t="s">
        <v>131</v>
      </c>
      <c r="G76" s="97" t="s">
        <v>184</v>
      </c>
      <c r="H76" s="98"/>
      <c r="I76" s="133">
        <v>110</v>
      </c>
      <c r="J76" s="39"/>
      <c r="K76" s="129"/>
      <c r="L76" s="129"/>
      <c r="M76" s="129"/>
      <c r="N76" s="129"/>
      <c r="O76" s="129"/>
      <c r="P76" s="59"/>
      <c r="Q76" s="59"/>
      <c r="R76" s="59"/>
      <c r="S76" s="80"/>
      <c r="T76" s="38"/>
      <c r="U76" s="91"/>
      <c r="V76" s="91"/>
      <c r="W76" s="84"/>
      <c r="X76" s="84"/>
      <c r="Y76" s="92"/>
      <c r="Z76" s="84"/>
      <c r="AA76" s="92"/>
      <c r="AB76" s="93"/>
      <c r="AC76" s="93"/>
      <c r="AD76" s="87"/>
      <c r="AE76" s="87"/>
      <c r="AF76" s="87"/>
      <c r="AG76" s="87"/>
      <c r="AH76" s="87"/>
      <c r="AI76" s="87"/>
      <c r="AJ76" s="87"/>
      <c r="AK76" s="87"/>
      <c r="AL76" s="87"/>
      <c r="AM76" s="94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95"/>
      <c r="BB76" s="95"/>
      <c r="BC76" s="95"/>
      <c r="BD76" s="90"/>
      <c r="BE76" s="90"/>
      <c r="BF76" s="90"/>
    </row>
    <row r="77" spans="2:58" ht="19.5" customHeight="1" x14ac:dyDescent="0.2">
      <c r="B77" s="153"/>
      <c r="C77" s="162"/>
      <c r="D77" s="164"/>
      <c r="E77" s="119" t="s">
        <v>149</v>
      </c>
      <c r="F77" s="96" t="s">
        <v>131</v>
      </c>
      <c r="G77" s="97" t="s">
        <v>151</v>
      </c>
      <c r="H77" s="98"/>
      <c r="I77" s="133">
        <v>90</v>
      </c>
      <c r="J77" s="39"/>
      <c r="K77" s="58"/>
      <c r="L77" s="58"/>
      <c r="M77" s="58"/>
      <c r="N77" s="58"/>
      <c r="O77" s="58"/>
      <c r="P77" s="59"/>
      <c r="Q77" s="59"/>
      <c r="R77" s="59"/>
      <c r="S77" s="80"/>
      <c r="T77" s="38"/>
      <c r="U77" s="91"/>
      <c r="V77" s="91"/>
      <c r="W77" s="84"/>
      <c r="X77" s="84"/>
      <c r="Y77" s="92"/>
      <c r="Z77" s="84"/>
      <c r="AA77" s="92"/>
      <c r="AB77" s="93"/>
      <c r="AC77" s="93"/>
      <c r="AD77" s="87"/>
      <c r="AE77" s="87"/>
      <c r="AF77" s="87"/>
      <c r="AG77" s="87"/>
      <c r="AH77" s="87"/>
      <c r="AI77" s="87"/>
      <c r="AJ77" s="87"/>
      <c r="AK77" s="87"/>
      <c r="AL77" s="87"/>
      <c r="AM77" s="94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95"/>
      <c r="BB77" s="95"/>
      <c r="BC77" s="95"/>
      <c r="BD77" s="90"/>
      <c r="BE77" s="90"/>
      <c r="BF77" s="90"/>
    </row>
    <row r="78" spans="2:58" ht="19.5" customHeight="1" x14ac:dyDescent="0.2">
      <c r="B78" s="153"/>
      <c r="C78" s="162"/>
      <c r="D78" s="164"/>
      <c r="E78" s="119" t="s">
        <v>118</v>
      </c>
      <c r="F78" s="96" t="s">
        <v>164</v>
      </c>
      <c r="G78" s="97" t="s">
        <v>124</v>
      </c>
      <c r="H78" s="98"/>
      <c r="I78" s="133">
        <v>0</v>
      </c>
      <c r="J78" s="39"/>
      <c r="K78" s="126"/>
      <c r="L78" s="126"/>
      <c r="M78" s="126"/>
      <c r="N78" s="126"/>
      <c r="O78" s="126"/>
      <c r="P78" s="59"/>
      <c r="Q78" s="59"/>
      <c r="R78" s="59"/>
      <c r="S78" s="80"/>
      <c r="T78" s="38"/>
      <c r="U78" s="91"/>
      <c r="V78" s="91"/>
      <c r="W78" s="84"/>
      <c r="X78" s="84"/>
      <c r="Y78" s="92"/>
      <c r="Z78" s="84"/>
      <c r="AA78" s="92"/>
      <c r="AB78" s="93"/>
      <c r="AC78" s="93"/>
      <c r="AD78" s="87"/>
      <c r="AE78" s="87"/>
      <c r="AF78" s="87"/>
      <c r="AG78" s="87"/>
      <c r="AH78" s="87"/>
      <c r="AI78" s="87"/>
      <c r="AJ78" s="87"/>
      <c r="AK78" s="87"/>
      <c r="AL78" s="87"/>
      <c r="AM78" s="94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95"/>
      <c r="BB78" s="95"/>
      <c r="BC78" s="95"/>
      <c r="BD78" s="90"/>
      <c r="BE78" s="90"/>
      <c r="BF78" s="90"/>
    </row>
    <row r="79" spans="2:58" ht="19.5" customHeight="1" x14ac:dyDescent="0.2">
      <c r="B79" s="154"/>
      <c r="C79" s="165"/>
      <c r="D79" s="166"/>
      <c r="E79" s="119" t="s">
        <v>176</v>
      </c>
      <c r="F79" s="96" t="s">
        <v>131</v>
      </c>
      <c r="G79" s="97" t="s">
        <v>175</v>
      </c>
      <c r="H79" s="98"/>
      <c r="I79" s="133">
        <v>320</v>
      </c>
      <c r="J79" s="39"/>
      <c r="K79" s="58"/>
      <c r="L79" s="58"/>
      <c r="M79" s="58"/>
      <c r="N79" s="58"/>
      <c r="O79" s="58"/>
      <c r="P79" s="59"/>
      <c r="Q79" s="59"/>
      <c r="R79" s="59"/>
      <c r="S79" s="80"/>
      <c r="T79" s="38"/>
      <c r="U79" s="91"/>
      <c r="V79" s="91"/>
      <c r="W79" s="84"/>
      <c r="X79" s="84"/>
      <c r="Y79" s="92"/>
      <c r="Z79" s="84"/>
      <c r="AA79" s="92"/>
      <c r="AB79" s="93"/>
      <c r="AC79" s="93"/>
      <c r="AD79" s="87"/>
      <c r="AE79" s="87"/>
      <c r="AF79" s="87"/>
      <c r="AG79" s="87"/>
      <c r="AH79" s="87"/>
      <c r="AI79" s="87"/>
      <c r="AJ79" s="87"/>
      <c r="AK79" s="87"/>
      <c r="AL79" s="87"/>
      <c r="AM79" s="94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95"/>
      <c r="BB79" s="95"/>
      <c r="BC79" s="95"/>
      <c r="BD79" s="90"/>
      <c r="BE79" s="90"/>
      <c r="BF79" s="90"/>
    </row>
    <row r="80" spans="2:58" ht="15.75" x14ac:dyDescent="0.2">
      <c r="B80" s="46"/>
      <c r="C80" s="48"/>
      <c r="D80" s="106"/>
      <c r="E80" s="27"/>
      <c r="F80" s="27"/>
      <c r="G80" s="31"/>
      <c r="H80" s="27"/>
      <c r="I80" s="107"/>
      <c r="J80" s="56"/>
      <c r="K80" s="57"/>
      <c r="L80" s="57"/>
      <c r="M80" s="57"/>
      <c r="N80" s="57"/>
      <c r="O80" s="57"/>
    </row>
    <row r="81" spans="1:15" ht="15.75" x14ac:dyDescent="0.2">
      <c r="B81" s="46"/>
      <c r="C81" s="48"/>
      <c r="D81" s="106"/>
      <c r="E81" s="27"/>
      <c r="F81" s="27"/>
      <c r="G81" s="31"/>
      <c r="H81" s="27"/>
      <c r="I81" s="107"/>
      <c r="J81" s="56"/>
      <c r="K81" s="57"/>
      <c r="L81" s="57"/>
      <c r="M81" s="57"/>
      <c r="N81" s="57"/>
      <c r="O81" s="57"/>
    </row>
    <row r="82" spans="1:15" ht="15.75" x14ac:dyDescent="0.2">
      <c r="B82" s="46"/>
      <c r="C82" s="48"/>
      <c r="D82" s="106"/>
      <c r="E82" s="27"/>
      <c r="F82" s="27"/>
      <c r="G82" s="31"/>
      <c r="H82" s="27"/>
      <c r="I82" s="107"/>
      <c r="J82" s="56"/>
      <c r="K82" s="57"/>
      <c r="L82" s="57"/>
      <c r="M82" s="57"/>
      <c r="N82" s="57"/>
      <c r="O82" s="57"/>
    </row>
    <row r="83" spans="1:15" ht="15.75" x14ac:dyDescent="0.2">
      <c r="B83" s="46"/>
      <c r="C83" s="48"/>
      <c r="D83" s="106"/>
      <c r="E83" s="27"/>
      <c r="F83" s="27"/>
      <c r="G83" s="31"/>
      <c r="H83" s="27"/>
      <c r="I83" s="107"/>
      <c r="J83" s="56"/>
      <c r="K83" s="57"/>
      <c r="L83" s="57"/>
      <c r="M83" s="57"/>
      <c r="N83" s="57"/>
      <c r="O83" s="57"/>
    </row>
    <row r="84" spans="1:15" ht="15.75" x14ac:dyDescent="0.2">
      <c r="B84" s="46"/>
      <c r="C84" s="48"/>
      <c r="D84" s="106"/>
      <c r="E84" s="27"/>
      <c r="F84" s="27"/>
      <c r="G84" s="31"/>
      <c r="H84" s="27"/>
      <c r="I84" s="107"/>
      <c r="J84" s="56"/>
      <c r="K84" s="57"/>
      <c r="L84" s="57"/>
      <c r="M84" s="57"/>
      <c r="N84" s="57"/>
      <c r="O84" s="57"/>
    </row>
    <row r="85" spans="1:15" ht="15.75" x14ac:dyDescent="0.2">
      <c r="B85" s="46"/>
      <c r="C85" s="48"/>
      <c r="D85" s="106"/>
      <c r="E85" s="27"/>
      <c r="F85" s="27"/>
      <c r="G85" s="31"/>
      <c r="H85" s="27"/>
      <c r="I85" s="107"/>
      <c r="J85" s="56"/>
      <c r="K85" s="57"/>
      <c r="L85" s="57"/>
      <c r="M85" s="57"/>
      <c r="N85" s="57"/>
      <c r="O85" s="57"/>
    </row>
    <row r="86" spans="1:15" ht="15.75" x14ac:dyDescent="0.2">
      <c r="B86" s="46"/>
      <c r="C86" s="48"/>
      <c r="D86" s="106"/>
      <c r="E86" s="27"/>
      <c r="F86" s="27"/>
      <c r="G86" s="31"/>
      <c r="H86" s="27"/>
      <c r="I86" s="107"/>
      <c r="J86" s="56"/>
      <c r="K86" s="57"/>
      <c r="L86" s="57"/>
      <c r="M86" s="57"/>
      <c r="N86" s="57"/>
      <c r="O86" s="57"/>
    </row>
    <row r="87" spans="1:15" ht="15.75" x14ac:dyDescent="0.2">
      <c r="B87" s="46"/>
      <c r="C87" s="48"/>
      <c r="D87" s="106"/>
      <c r="E87" s="27"/>
      <c r="F87" s="27"/>
      <c r="G87" s="31"/>
      <c r="H87" s="27"/>
      <c r="I87" s="107"/>
      <c r="J87" s="56"/>
      <c r="K87" s="57"/>
      <c r="L87" s="57"/>
      <c r="M87" s="57"/>
      <c r="N87" s="57"/>
      <c r="O87" s="57"/>
    </row>
    <row r="88" spans="1:15" ht="15.75" x14ac:dyDescent="0.2">
      <c r="B88" s="46"/>
      <c r="C88" s="48"/>
      <c r="D88" s="106"/>
      <c r="E88" s="27"/>
      <c r="F88" s="27"/>
      <c r="G88" s="31"/>
      <c r="H88" s="27"/>
      <c r="I88" s="107"/>
      <c r="J88" s="56"/>
      <c r="K88" s="57"/>
      <c r="L88" s="57"/>
      <c r="M88" s="57"/>
      <c r="N88" s="57"/>
      <c r="O88" s="57"/>
    </row>
    <row r="89" spans="1:15" ht="15.75" x14ac:dyDescent="0.2">
      <c r="B89" s="46"/>
      <c r="C89" s="48"/>
      <c r="D89" s="106"/>
      <c r="E89" s="27"/>
      <c r="F89" s="27"/>
      <c r="G89" s="31"/>
      <c r="H89" s="27"/>
      <c r="I89" s="107"/>
      <c r="J89" s="56"/>
      <c r="K89" s="57"/>
      <c r="L89" s="57"/>
      <c r="M89" s="57"/>
      <c r="N89" s="57"/>
      <c r="O89" s="57"/>
    </row>
    <row r="90" spans="1:15" ht="15.75" x14ac:dyDescent="0.2">
      <c r="B90" s="46"/>
      <c r="C90" s="48"/>
      <c r="D90" s="106"/>
      <c r="E90" s="27"/>
      <c r="F90" s="27"/>
      <c r="G90" s="31"/>
      <c r="H90" s="27"/>
      <c r="I90" s="107"/>
      <c r="J90" s="56"/>
      <c r="K90" s="57"/>
      <c r="L90" s="57"/>
      <c r="M90" s="57"/>
      <c r="N90" s="57"/>
      <c r="O90" s="57"/>
    </row>
    <row r="91" spans="1:15" ht="15.75" x14ac:dyDescent="0.2">
      <c r="B91" s="46"/>
      <c r="C91" s="48"/>
      <c r="D91" s="106"/>
      <c r="E91" s="27"/>
      <c r="F91" s="27"/>
      <c r="G91" s="31"/>
      <c r="H91" s="27"/>
      <c r="I91" s="107"/>
      <c r="J91" s="56"/>
      <c r="K91" s="57"/>
      <c r="L91" s="57"/>
      <c r="M91" s="57"/>
      <c r="N91" s="57"/>
      <c r="O91" s="57"/>
    </row>
    <row r="92" spans="1:15" ht="15.75" x14ac:dyDescent="0.2">
      <c r="B92" s="46"/>
      <c r="C92" s="48"/>
      <c r="D92" s="106"/>
      <c r="E92" s="27"/>
      <c r="F92" s="27"/>
      <c r="G92" s="31"/>
      <c r="H92" s="27"/>
      <c r="I92" s="107"/>
      <c r="J92" s="56"/>
      <c r="K92" s="57"/>
      <c r="L92" s="57"/>
      <c r="M92" s="57"/>
      <c r="N92" s="57"/>
      <c r="O92" s="57"/>
    </row>
    <row r="93" spans="1:15" ht="15.75" x14ac:dyDescent="0.2">
      <c r="B93" s="46"/>
      <c r="C93" s="48"/>
      <c r="D93" s="106"/>
      <c r="E93" s="27"/>
      <c r="F93" s="27"/>
      <c r="G93" s="31"/>
      <c r="H93" s="27"/>
      <c r="I93" s="107"/>
      <c r="J93" s="56"/>
      <c r="K93" s="57"/>
      <c r="L93" s="57"/>
      <c r="M93" s="57"/>
      <c r="N93" s="57"/>
      <c r="O93" s="57"/>
    </row>
    <row r="94" spans="1:15" ht="15.75" x14ac:dyDescent="0.2">
      <c r="B94" s="46"/>
      <c r="C94" s="48"/>
      <c r="D94" s="106"/>
      <c r="E94" s="27"/>
      <c r="F94" s="27"/>
      <c r="G94" s="31"/>
      <c r="H94" s="27"/>
      <c r="I94" s="107"/>
      <c r="J94" s="56"/>
      <c r="K94" s="57"/>
      <c r="L94" s="57"/>
      <c r="M94" s="57"/>
      <c r="N94" s="57"/>
      <c r="O94" s="57"/>
    </row>
    <row r="95" spans="1:15" ht="15.75" x14ac:dyDescent="0.2">
      <c r="A95" s="108"/>
      <c r="B95" s="46"/>
      <c r="C95" s="48"/>
      <c r="D95" s="106"/>
      <c r="E95" s="27"/>
      <c r="F95" s="27"/>
      <c r="G95" s="31"/>
      <c r="H95" s="27"/>
      <c r="I95" s="107"/>
      <c r="J95" s="56"/>
      <c r="K95" s="57"/>
      <c r="L95" s="57"/>
      <c r="M95" s="57"/>
      <c r="N95" s="57"/>
      <c r="O95" s="57"/>
    </row>
    <row r="96" spans="1:15" ht="15.75" x14ac:dyDescent="0.2">
      <c r="B96" s="46"/>
      <c r="C96" s="48"/>
      <c r="D96" s="106"/>
      <c r="E96" s="27"/>
      <c r="F96" s="27"/>
      <c r="G96" s="109"/>
      <c r="H96" s="27"/>
      <c r="I96" s="107"/>
      <c r="J96" s="56"/>
      <c r="K96" s="57"/>
      <c r="L96" s="57"/>
      <c r="M96" s="57"/>
      <c r="N96" s="57"/>
      <c r="O96" s="57"/>
    </row>
    <row r="97" spans="1:29" x14ac:dyDescent="0.2">
      <c r="A97" s="52"/>
      <c r="C97" s="52"/>
      <c r="E97" s="110"/>
      <c r="F97" s="110"/>
      <c r="G97" s="111"/>
      <c r="H97" s="110"/>
      <c r="I97" s="112"/>
      <c r="J97" s="56"/>
      <c r="K97" s="57"/>
      <c r="L97" s="57"/>
      <c r="M97" s="57"/>
      <c r="N97" s="57"/>
      <c r="O97" s="57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</row>
    <row r="98" spans="1:29" x14ac:dyDescent="0.2">
      <c r="A98" s="52"/>
      <c r="C98" s="52"/>
      <c r="E98" s="110"/>
      <c r="F98" s="110"/>
      <c r="G98" s="111"/>
      <c r="H98" s="110"/>
      <c r="I98" s="113"/>
      <c r="J98" s="56"/>
      <c r="K98" s="57"/>
      <c r="L98" s="57"/>
      <c r="M98" s="57"/>
      <c r="N98" s="57"/>
      <c r="O98" s="57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</row>
    <row r="99" spans="1:29" x14ac:dyDescent="0.2">
      <c r="A99" s="52"/>
      <c r="C99" s="52"/>
      <c r="E99" s="110"/>
      <c r="F99" s="110"/>
      <c r="G99" s="111"/>
      <c r="H99" s="110"/>
      <c r="I99" s="113"/>
      <c r="J99" s="56"/>
      <c r="K99" s="57"/>
      <c r="L99" s="57"/>
      <c r="M99" s="57"/>
      <c r="N99" s="57"/>
      <c r="O99" s="57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</row>
    <row r="100" spans="1:29" x14ac:dyDescent="0.2">
      <c r="A100" s="52"/>
      <c r="C100" s="52"/>
      <c r="E100" s="110"/>
      <c r="F100" s="110"/>
      <c r="G100" s="111"/>
      <c r="H100" s="110"/>
      <c r="I100" s="112"/>
      <c r="J100" s="56"/>
      <c r="K100" s="57"/>
      <c r="L100" s="57"/>
      <c r="M100" s="57"/>
      <c r="N100" s="57"/>
      <c r="O100" s="57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</row>
    <row r="101" spans="1:29" x14ac:dyDescent="0.2">
      <c r="A101" s="52"/>
      <c r="C101" s="52"/>
      <c r="E101" s="110"/>
      <c r="F101" s="110"/>
      <c r="G101" s="111"/>
      <c r="H101" s="110"/>
      <c r="I101" s="113"/>
      <c r="J101" s="56"/>
      <c r="K101" s="57"/>
      <c r="L101" s="57"/>
      <c r="M101" s="57"/>
      <c r="N101" s="57"/>
      <c r="O101" s="57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</row>
    <row r="102" spans="1:29" x14ac:dyDescent="0.2">
      <c r="A102" s="52"/>
      <c r="C102" s="52"/>
      <c r="E102" s="110"/>
      <c r="F102" s="110"/>
      <c r="G102" s="111"/>
      <c r="H102" s="110"/>
      <c r="I102" s="113"/>
      <c r="J102" s="56"/>
      <c r="K102" s="57"/>
      <c r="L102" s="57"/>
      <c r="M102" s="57"/>
      <c r="N102" s="57"/>
      <c r="O102" s="57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</row>
    <row r="103" spans="1:29" x14ac:dyDescent="0.2">
      <c r="A103" s="52"/>
      <c r="C103" s="52"/>
      <c r="E103" s="110"/>
      <c r="F103" s="110"/>
      <c r="G103" s="111"/>
      <c r="H103" s="110"/>
      <c r="I103" s="113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</row>
  </sheetData>
  <mergeCells count="16">
    <mergeCell ref="E3:F3"/>
    <mergeCell ref="E4:F4"/>
    <mergeCell ref="B6:E6"/>
    <mergeCell ref="P6:R6"/>
    <mergeCell ref="AB7:AC7"/>
    <mergeCell ref="AD7:AL7"/>
    <mergeCell ref="AN7:AZ7"/>
    <mergeCell ref="B9:B79"/>
    <mergeCell ref="C9:C17"/>
    <mergeCell ref="D9:D17"/>
    <mergeCell ref="C18:C27"/>
    <mergeCell ref="D18:D27"/>
    <mergeCell ref="C28:C32"/>
    <mergeCell ref="D28:D32"/>
    <mergeCell ref="D33:D79"/>
    <mergeCell ref="C33:C79"/>
  </mergeCells>
  <printOptions horizontalCentered="1"/>
  <pageMargins left="0.25" right="0.25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33"/>
  <sheetViews>
    <sheetView showGridLines="0" workbookViewId="0">
      <selection activeCell="D4" sqref="D4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53.42578125" bestFit="1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.7109375" customWidth="1"/>
    <col min="9" max="9" width="6.7109375" customWidth="1"/>
    <col min="10" max="10" width="2.28515625" customWidth="1"/>
    <col min="11" max="11" width="10.140625" bestFit="1" customWidth="1"/>
    <col min="12" max="12" width="4.42578125" bestFit="1" customWidth="1"/>
    <col min="13" max="13" width="2.42578125" customWidth="1"/>
    <col min="14" max="14" width="11.7109375" bestFit="1" customWidth="1"/>
    <col min="15" max="15" width="7.140625" bestFit="1" customWidth="1"/>
    <col min="16" max="16" width="9.140625" bestFit="1" customWidth="1"/>
    <col min="17" max="17" width="10.140625" bestFit="1" customWidth="1"/>
    <col min="18" max="18" width="2.140625" customWidth="1"/>
    <col min="19" max="19" width="11.7109375" bestFit="1" customWidth="1"/>
    <col min="20" max="20" width="7.140625" bestFit="1" customWidth="1"/>
    <col min="21" max="21" width="9.140625" bestFit="1" customWidth="1"/>
    <col min="22" max="22" width="10.140625" bestFit="1" customWidth="1"/>
    <col min="23" max="23" width="2.28515625" customWidth="1"/>
    <col min="24" max="24" width="9.5703125" bestFit="1" customWidth="1"/>
    <col min="25" max="25" width="7.140625" bestFit="1" customWidth="1"/>
    <col min="26" max="26" width="9.140625" bestFit="1" customWidth="1"/>
    <col min="27" max="27" width="10.140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9.140625" bestFit="1" customWidth="1"/>
    <col min="32" max="32" width="10.140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">
        <v>380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6" spans="3:33" ht="12.75" customHeight="1" x14ac:dyDescent="0.25"/>
    <row r="7" spans="3:33" ht="30" x14ac:dyDescent="0.25">
      <c r="C7" s="131" t="s">
        <v>237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" customHeight="1" x14ac:dyDescent="0.25">
      <c r="C9" s="18" t="s">
        <v>193</v>
      </c>
      <c r="D9" s="43">
        <v>2016</v>
      </c>
      <c r="E9" s="20" t="s">
        <v>41</v>
      </c>
      <c r="F9" s="20" t="s">
        <v>274</v>
      </c>
      <c r="G9" s="21"/>
      <c r="H9" s="22">
        <v>190</v>
      </c>
      <c r="I9" s="20">
        <v>184</v>
      </c>
      <c r="J9" s="21"/>
      <c r="K9" s="23">
        <v>43403.537284894832</v>
      </c>
      <c r="L9" s="20">
        <v>650</v>
      </c>
      <c r="M9" s="21"/>
      <c r="N9" s="24">
        <f>(K9+L9)*$N$8</f>
        <v>9251.2428298279137</v>
      </c>
      <c r="O9" s="25">
        <v>9.7500000000000003E-2</v>
      </c>
      <c r="P9" s="26">
        <f t="shared" ref="P9:P16" si="0">(K9+L9)*O9</f>
        <v>4295.2198852772462</v>
      </c>
      <c r="Q9" s="23">
        <f t="shared" ref="Q9:Q16" si="1">K9+L9+N9+P9</f>
        <v>57599.999999999993</v>
      </c>
      <c r="R9" s="21"/>
      <c r="S9" s="24">
        <f t="shared" ref="S9:S16" si="2">($K9+$L9)*$N$8</f>
        <v>9251.2428298279137</v>
      </c>
      <c r="T9" s="25">
        <v>9.7500000000000003E-2</v>
      </c>
      <c r="U9" s="26">
        <f t="shared" ref="U9:U16" si="3">($K9+$L9)*T9</f>
        <v>4295.2198852772462</v>
      </c>
      <c r="V9" s="23">
        <f t="shared" ref="V9:V16" si="4">$K9+$L9+$S9+$U9</f>
        <v>57599.999999999993</v>
      </c>
      <c r="W9" s="21"/>
      <c r="X9" s="24">
        <f t="shared" ref="X9:X16" si="5">($K9+$L9)*$N$8</f>
        <v>9251.2428298279137</v>
      </c>
      <c r="Y9" s="25">
        <v>9.7500000000000003E-2</v>
      </c>
      <c r="Z9" s="26">
        <f t="shared" ref="Z9:Z16" si="6">($K9+$L9)*Y9</f>
        <v>4295.2198852772462</v>
      </c>
      <c r="AA9" s="23">
        <f t="shared" ref="AA9:AA16" si="7">$K9+$L9+X9+Z9</f>
        <v>57599.999999999993</v>
      </c>
      <c r="AB9" s="21"/>
      <c r="AC9" s="24">
        <f t="shared" ref="AC9:AC16" si="8">($K9+$L9)*$N$8</f>
        <v>9251.2428298279137</v>
      </c>
      <c r="AD9" s="25">
        <v>0.11</v>
      </c>
      <c r="AE9" s="26">
        <f t="shared" ref="AE9:AE16" si="9">($K9+$L9)*AD9</f>
        <v>4845.8891013384318</v>
      </c>
      <c r="AF9" s="23">
        <f t="shared" ref="AF9:AF16" si="10">$K9+$L9+AC9+AE9</f>
        <v>58150.669216061178</v>
      </c>
      <c r="AG9" s="21"/>
    </row>
    <row r="10" spans="3:33" ht="24" customHeight="1" x14ac:dyDescent="0.25">
      <c r="C10" s="18" t="s">
        <v>194</v>
      </c>
      <c r="D10" s="43">
        <f>+D9</f>
        <v>2016</v>
      </c>
      <c r="E10" s="20" t="s">
        <v>42</v>
      </c>
      <c r="F10" s="20" t="s">
        <v>277</v>
      </c>
      <c r="G10" s="21"/>
      <c r="H10" s="22">
        <v>190</v>
      </c>
      <c r="I10" s="20">
        <v>184</v>
      </c>
      <c r="J10" s="21"/>
      <c r="K10" s="23">
        <v>48757.265774378582</v>
      </c>
      <c r="L10" s="20">
        <v>650</v>
      </c>
      <c r="M10" s="21"/>
      <c r="N10" s="24">
        <f t="shared" ref="N10:N16" si="11">(K10+L10)*$N$8</f>
        <v>10375.525812619502</v>
      </c>
      <c r="O10" s="25">
        <v>9.7500000000000003E-2</v>
      </c>
      <c r="P10" s="26">
        <f t="shared" si="0"/>
        <v>4817.208413001912</v>
      </c>
      <c r="Q10" s="23">
        <f t="shared" si="1"/>
        <v>64600</v>
      </c>
      <c r="R10" s="21"/>
      <c r="S10" s="24">
        <f t="shared" si="2"/>
        <v>10375.525812619502</v>
      </c>
      <c r="T10" s="25">
        <v>9.7500000000000003E-2</v>
      </c>
      <c r="U10" s="26">
        <f t="shared" si="3"/>
        <v>4817.208413001912</v>
      </c>
      <c r="V10" s="23">
        <f t="shared" si="4"/>
        <v>64600</v>
      </c>
      <c r="W10" s="21"/>
      <c r="X10" s="24">
        <f t="shared" si="5"/>
        <v>10375.525812619502</v>
      </c>
      <c r="Y10" s="25">
        <v>9.7500000000000003E-2</v>
      </c>
      <c r="Z10" s="26">
        <f t="shared" si="6"/>
        <v>4817.208413001912</v>
      </c>
      <c r="AA10" s="23">
        <f t="shared" si="7"/>
        <v>64600</v>
      </c>
      <c r="AB10" s="21"/>
      <c r="AC10" s="24">
        <f t="shared" si="8"/>
        <v>10375.525812619502</v>
      </c>
      <c r="AD10" s="25">
        <v>0.11</v>
      </c>
      <c r="AE10" s="26">
        <f t="shared" si="9"/>
        <v>5434.7992351816438</v>
      </c>
      <c r="AF10" s="23">
        <f t="shared" si="10"/>
        <v>65217.590822179729</v>
      </c>
      <c r="AG10" s="21"/>
    </row>
    <row r="11" spans="3:33" ht="24" customHeight="1" x14ac:dyDescent="0.25">
      <c r="C11" s="18" t="s">
        <v>195</v>
      </c>
      <c r="D11" s="43">
        <f>+D10</f>
        <v>2016</v>
      </c>
      <c r="E11" s="20" t="s">
        <v>42</v>
      </c>
      <c r="F11" s="20" t="s">
        <v>278</v>
      </c>
      <c r="G11" s="21"/>
      <c r="H11" s="22">
        <v>250</v>
      </c>
      <c r="I11" s="20">
        <v>184</v>
      </c>
      <c r="J11" s="21"/>
      <c r="K11" s="23">
        <v>51816.539196940721</v>
      </c>
      <c r="L11" s="20">
        <v>650</v>
      </c>
      <c r="M11" s="21"/>
      <c r="N11" s="24">
        <f t="shared" si="11"/>
        <v>11017.973231357551</v>
      </c>
      <c r="O11" s="25">
        <v>9.7500000000000003E-2</v>
      </c>
      <c r="P11" s="26">
        <f t="shared" si="0"/>
        <v>5115.4875717017203</v>
      </c>
      <c r="Q11" s="23">
        <f t="shared" si="1"/>
        <v>68600</v>
      </c>
      <c r="R11" s="21"/>
      <c r="S11" s="24">
        <f t="shared" si="2"/>
        <v>11017.973231357551</v>
      </c>
      <c r="T11" s="25">
        <v>9.7500000000000003E-2</v>
      </c>
      <c r="U11" s="26">
        <f t="shared" si="3"/>
        <v>5115.4875717017203</v>
      </c>
      <c r="V11" s="23">
        <f t="shared" si="4"/>
        <v>68600</v>
      </c>
      <c r="W11" s="21"/>
      <c r="X11" s="24">
        <f t="shared" si="5"/>
        <v>11017.973231357551</v>
      </c>
      <c r="Y11" s="25">
        <v>9.7500000000000003E-2</v>
      </c>
      <c r="Z11" s="26">
        <f t="shared" si="6"/>
        <v>5115.4875717017203</v>
      </c>
      <c r="AA11" s="23">
        <f t="shared" si="7"/>
        <v>68600</v>
      </c>
      <c r="AB11" s="21"/>
      <c r="AC11" s="24">
        <f t="shared" si="8"/>
        <v>11017.973231357551</v>
      </c>
      <c r="AD11" s="25">
        <v>0.11</v>
      </c>
      <c r="AE11" s="26">
        <f t="shared" si="9"/>
        <v>5771.3193116634793</v>
      </c>
      <c r="AF11" s="23">
        <f t="shared" si="10"/>
        <v>69255.831739961752</v>
      </c>
      <c r="AG11" s="21"/>
    </row>
    <row r="12" spans="3:33" ht="24" customHeight="1" x14ac:dyDescent="0.25">
      <c r="C12" s="18" t="s">
        <v>196</v>
      </c>
      <c r="D12" s="43">
        <f>+D11</f>
        <v>2016</v>
      </c>
      <c r="E12" s="20" t="s">
        <v>43</v>
      </c>
      <c r="F12" s="20" t="s">
        <v>279</v>
      </c>
      <c r="G12" s="21"/>
      <c r="H12" s="22">
        <v>250</v>
      </c>
      <c r="I12" s="20">
        <v>184</v>
      </c>
      <c r="J12" s="21"/>
      <c r="K12" s="23">
        <v>59235.277246653917</v>
      </c>
      <c r="L12" s="20">
        <v>650</v>
      </c>
      <c r="M12" s="21"/>
      <c r="N12" s="24">
        <f t="shared" si="11"/>
        <v>12575.908221797323</v>
      </c>
      <c r="O12" s="25">
        <v>9.7500000000000003E-2</v>
      </c>
      <c r="P12" s="26">
        <f t="shared" si="0"/>
        <v>5838.8145315487573</v>
      </c>
      <c r="Q12" s="23">
        <f t="shared" si="1"/>
        <v>78300</v>
      </c>
      <c r="R12" s="21"/>
      <c r="S12" s="24">
        <f t="shared" si="2"/>
        <v>12575.908221797323</v>
      </c>
      <c r="T12" s="25">
        <v>9.7500000000000003E-2</v>
      </c>
      <c r="U12" s="26">
        <f t="shared" si="3"/>
        <v>5838.8145315487573</v>
      </c>
      <c r="V12" s="23">
        <f t="shared" si="4"/>
        <v>78300</v>
      </c>
      <c r="W12" s="21"/>
      <c r="X12" s="24">
        <f t="shared" si="5"/>
        <v>12575.908221797323</v>
      </c>
      <c r="Y12" s="25">
        <v>9.7500000000000003E-2</v>
      </c>
      <c r="Z12" s="26">
        <f t="shared" si="6"/>
        <v>5838.8145315487573</v>
      </c>
      <c r="AA12" s="23">
        <f t="shared" si="7"/>
        <v>78300</v>
      </c>
      <c r="AB12" s="21"/>
      <c r="AC12" s="24">
        <f t="shared" si="8"/>
        <v>12575.908221797323</v>
      </c>
      <c r="AD12" s="25">
        <v>0.11</v>
      </c>
      <c r="AE12" s="26">
        <f t="shared" si="9"/>
        <v>6587.3804971319305</v>
      </c>
      <c r="AF12" s="23">
        <f t="shared" si="10"/>
        <v>79048.56596558317</v>
      </c>
      <c r="AG12" s="21"/>
    </row>
    <row r="13" spans="3:33" ht="24" customHeight="1" x14ac:dyDescent="0.25">
      <c r="C13" s="18" t="s">
        <v>199</v>
      </c>
      <c r="D13" s="43">
        <f>+D12</f>
        <v>2016</v>
      </c>
      <c r="E13" s="20" t="s">
        <v>44</v>
      </c>
      <c r="F13" s="20" t="s">
        <v>280</v>
      </c>
      <c r="G13" s="21"/>
      <c r="H13" s="22">
        <v>250</v>
      </c>
      <c r="I13" s="20">
        <v>184</v>
      </c>
      <c r="J13" s="21"/>
      <c r="K13" s="23">
        <v>62447.514340344162</v>
      </c>
      <c r="L13" s="20">
        <v>650</v>
      </c>
      <c r="M13" s="21"/>
      <c r="N13" s="24">
        <f t="shared" si="11"/>
        <v>13250.478011472273</v>
      </c>
      <c r="O13" s="25">
        <v>9.7500000000000003E-2</v>
      </c>
      <c r="P13" s="26">
        <f t="shared" si="0"/>
        <v>6152.0076481835558</v>
      </c>
      <c r="Q13" s="23">
        <f t="shared" si="1"/>
        <v>82499.999999999985</v>
      </c>
      <c r="R13" s="21"/>
      <c r="S13" s="24">
        <f t="shared" si="2"/>
        <v>13250.478011472273</v>
      </c>
      <c r="T13" s="25">
        <v>9.7500000000000003E-2</v>
      </c>
      <c r="U13" s="26">
        <f t="shared" si="3"/>
        <v>6152.0076481835558</v>
      </c>
      <c r="V13" s="23">
        <f t="shared" si="4"/>
        <v>82499.999999999985</v>
      </c>
      <c r="W13" s="21"/>
      <c r="X13" s="24">
        <f t="shared" si="5"/>
        <v>13250.478011472273</v>
      </c>
      <c r="Y13" s="25">
        <v>9.7500000000000003E-2</v>
      </c>
      <c r="Z13" s="26">
        <f t="shared" si="6"/>
        <v>6152.0076481835558</v>
      </c>
      <c r="AA13" s="23">
        <f t="shared" si="7"/>
        <v>82499.999999999985</v>
      </c>
      <c r="AB13" s="21"/>
      <c r="AC13" s="24">
        <f t="shared" si="8"/>
        <v>13250.478011472273</v>
      </c>
      <c r="AD13" s="25">
        <v>0.11</v>
      </c>
      <c r="AE13" s="26">
        <f t="shared" si="9"/>
        <v>6940.7265774378575</v>
      </c>
      <c r="AF13" s="23">
        <f t="shared" si="10"/>
        <v>83288.71892925429</v>
      </c>
      <c r="AG13" s="21"/>
    </row>
    <row r="14" spans="3:33" ht="24" customHeight="1" x14ac:dyDescent="0.25">
      <c r="C14" s="18" t="s">
        <v>275</v>
      </c>
      <c r="D14" s="43">
        <f>+D13</f>
        <v>2016</v>
      </c>
      <c r="E14" s="20" t="s">
        <v>44</v>
      </c>
      <c r="F14" s="20" t="s">
        <v>276</v>
      </c>
      <c r="G14" s="21"/>
      <c r="H14" s="22">
        <v>250</v>
      </c>
      <c r="I14" s="20">
        <v>184</v>
      </c>
      <c r="J14" s="21"/>
      <c r="K14" s="23">
        <v>60000.095602294452</v>
      </c>
      <c r="L14" s="20">
        <v>650</v>
      </c>
      <c r="M14" s="21"/>
      <c r="N14" s="24">
        <f t="shared" ref="N14" si="12">(K14+L14)*$N$8</f>
        <v>12736.520076481835</v>
      </c>
      <c r="O14" s="25">
        <v>9.7500000000000003E-2</v>
      </c>
      <c r="P14" s="26">
        <f t="shared" ref="P14" si="13">(K14+L14)*O14</f>
        <v>5913.3843212237089</v>
      </c>
      <c r="Q14" s="23">
        <f t="shared" ref="Q14" si="14">K14+L14+N14+P14</f>
        <v>79300</v>
      </c>
      <c r="R14" s="21"/>
      <c r="S14" s="24">
        <f t="shared" si="2"/>
        <v>12736.520076481835</v>
      </c>
      <c r="T14" s="25">
        <v>9.7500000000000003E-2</v>
      </c>
      <c r="U14" s="26">
        <f t="shared" ref="U14" si="15">($K14+$L14)*T14</f>
        <v>5913.3843212237089</v>
      </c>
      <c r="V14" s="23">
        <f t="shared" si="4"/>
        <v>79300</v>
      </c>
      <c r="W14" s="21"/>
      <c r="X14" s="24">
        <f t="shared" si="5"/>
        <v>12736.520076481835</v>
      </c>
      <c r="Y14" s="25">
        <v>9.7500000000000003E-2</v>
      </c>
      <c r="Z14" s="26">
        <f t="shared" ref="Z14" si="16">($K14+$L14)*Y14</f>
        <v>5913.3843212237089</v>
      </c>
      <c r="AA14" s="23">
        <f t="shared" ref="AA14" si="17">$K14+$L14+X14+Z14</f>
        <v>79300</v>
      </c>
      <c r="AB14" s="21"/>
      <c r="AC14" s="24">
        <f t="shared" si="8"/>
        <v>12736.520076481835</v>
      </c>
      <c r="AD14" s="25">
        <v>0.11</v>
      </c>
      <c r="AE14" s="26">
        <f t="shared" ref="AE14" si="18">($K14+$L14)*AD14</f>
        <v>6671.5105162523896</v>
      </c>
      <c r="AF14" s="23">
        <f t="shared" ref="AF14" si="19">$K14+$L14+AC14+AE14</f>
        <v>80058.126195028672</v>
      </c>
      <c r="AG14" s="21"/>
    </row>
    <row r="15" spans="3:33" ht="24" customHeight="1" x14ac:dyDescent="0.25">
      <c r="C15" s="18" t="s">
        <v>204</v>
      </c>
      <c r="D15" s="43">
        <f>+D9</f>
        <v>2016</v>
      </c>
      <c r="E15" s="20" t="s">
        <v>47</v>
      </c>
      <c r="F15" s="127" t="s">
        <v>281</v>
      </c>
      <c r="G15" s="21"/>
      <c r="H15" s="22">
        <v>468</v>
      </c>
      <c r="I15" s="20">
        <v>315</v>
      </c>
      <c r="J15" s="21"/>
      <c r="K15" s="23">
        <v>72572.836095764273</v>
      </c>
      <c r="L15" s="20">
        <v>650</v>
      </c>
      <c r="M15" s="21"/>
      <c r="N15" s="24">
        <f t="shared" ref="N15" si="20">(K15+L15)*$N$8</f>
        <v>15376.795580110496</v>
      </c>
      <c r="O15" s="25">
        <v>0.14749999999999999</v>
      </c>
      <c r="P15" s="26">
        <f t="shared" ref="P15" si="21">(K15+L15)*O15</f>
        <v>10800.368324125229</v>
      </c>
      <c r="Q15" s="23">
        <f t="shared" ref="Q15" si="22">K15+L15+N15+P15</f>
        <v>99400</v>
      </c>
      <c r="R15" s="21"/>
      <c r="S15" s="24">
        <f t="shared" si="2"/>
        <v>15376.795580110496</v>
      </c>
      <c r="T15" s="25">
        <v>0.16</v>
      </c>
      <c r="U15" s="26">
        <f t="shared" ref="U15" si="23">($K15+$L15)*T15</f>
        <v>11715.653775322284</v>
      </c>
      <c r="V15" s="23">
        <f t="shared" si="4"/>
        <v>100315.28545119705</v>
      </c>
      <c r="W15" s="21"/>
      <c r="X15" s="24">
        <f t="shared" si="5"/>
        <v>15376.795580110496</v>
      </c>
      <c r="Y15" s="25">
        <v>0.16900000000000001</v>
      </c>
      <c r="Z15" s="26">
        <f t="shared" ref="Z15" si="24">($K15+$L15)*Y15</f>
        <v>12374.659300184163</v>
      </c>
      <c r="AA15" s="23">
        <f t="shared" ref="AA15" si="25">$K15+$L15+X15+Z15</f>
        <v>100974.29097605894</v>
      </c>
      <c r="AB15" s="21"/>
      <c r="AC15" s="24">
        <f t="shared" si="8"/>
        <v>15376.795580110496</v>
      </c>
      <c r="AD15" s="25">
        <v>0.16</v>
      </c>
      <c r="AE15" s="26">
        <f t="shared" ref="AE15" si="26">($K15+$L15)*AD15</f>
        <v>11715.653775322284</v>
      </c>
      <c r="AF15" s="23">
        <f t="shared" ref="AF15" si="27">$K15+$L15+AC15+AE15</f>
        <v>100315.28545119705</v>
      </c>
      <c r="AG15" s="21"/>
    </row>
    <row r="16" spans="3:33" ht="24" customHeight="1" x14ac:dyDescent="0.25">
      <c r="C16" s="18" t="s">
        <v>309</v>
      </c>
      <c r="D16" s="43">
        <f>+D9</f>
        <v>2016</v>
      </c>
      <c r="E16" s="20" t="s">
        <v>47</v>
      </c>
      <c r="F16" s="127" t="s">
        <v>310</v>
      </c>
      <c r="G16" s="21"/>
      <c r="H16" s="22">
        <v>468</v>
      </c>
      <c r="I16" s="20">
        <v>315</v>
      </c>
      <c r="J16" s="21"/>
      <c r="K16" s="23">
        <v>76329.742173112347</v>
      </c>
      <c r="L16" s="20">
        <v>650</v>
      </c>
      <c r="M16" s="21"/>
      <c r="N16" s="24">
        <f t="shared" si="11"/>
        <v>16165.745856353593</v>
      </c>
      <c r="O16" s="25">
        <v>0.14749999999999999</v>
      </c>
      <c r="P16" s="26">
        <f t="shared" si="0"/>
        <v>11354.511970534071</v>
      </c>
      <c r="Q16" s="23">
        <f t="shared" si="1"/>
        <v>104500.00000000001</v>
      </c>
      <c r="R16" s="21"/>
      <c r="S16" s="24">
        <f t="shared" si="2"/>
        <v>16165.745856353593</v>
      </c>
      <c r="T16" s="25">
        <v>0.16</v>
      </c>
      <c r="U16" s="26">
        <f t="shared" si="3"/>
        <v>12316.758747697975</v>
      </c>
      <c r="V16" s="23">
        <f t="shared" si="4"/>
        <v>105462.24677716391</v>
      </c>
      <c r="W16" s="21"/>
      <c r="X16" s="24">
        <f t="shared" si="5"/>
        <v>16165.745856353593</v>
      </c>
      <c r="Y16" s="25">
        <v>0.16900000000000001</v>
      </c>
      <c r="Z16" s="26">
        <f t="shared" si="6"/>
        <v>13009.576427255988</v>
      </c>
      <c r="AA16" s="23">
        <f t="shared" si="7"/>
        <v>106155.06445672193</v>
      </c>
      <c r="AB16" s="21"/>
      <c r="AC16" s="24">
        <f t="shared" si="8"/>
        <v>16165.745856353593</v>
      </c>
      <c r="AD16" s="25">
        <v>0.16</v>
      </c>
      <c r="AE16" s="26">
        <f t="shared" si="9"/>
        <v>12316.758747697975</v>
      </c>
      <c r="AF16" s="23">
        <f t="shared" si="10"/>
        <v>105462.24677716391</v>
      </c>
      <c r="AG16" s="21"/>
    </row>
    <row r="20" spans="3:32" ht="15" customHeight="1" x14ac:dyDescent="0.25">
      <c r="N20" s="137" t="s">
        <v>169</v>
      </c>
      <c r="O20" s="138"/>
      <c r="P20" s="138"/>
      <c r="Q20" s="139"/>
      <c r="S20" s="137" t="s">
        <v>17</v>
      </c>
      <c r="T20" s="138"/>
      <c r="U20" s="138"/>
      <c r="V20" s="139"/>
      <c r="X20" s="137" t="s">
        <v>19</v>
      </c>
      <c r="Y20" s="138"/>
      <c r="Z20" s="138"/>
      <c r="AA20" s="139"/>
      <c r="AC20" s="137" t="s">
        <v>21</v>
      </c>
      <c r="AD20" s="138"/>
      <c r="AE20" s="138"/>
      <c r="AF20" s="139"/>
    </row>
    <row r="21" spans="3:32" x14ac:dyDescent="0.25">
      <c r="N21" s="140"/>
      <c r="O21" s="141"/>
      <c r="P21" s="141"/>
      <c r="Q21" s="142"/>
      <c r="S21" s="140"/>
      <c r="T21" s="141"/>
      <c r="U21" s="141"/>
      <c r="V21" s="142"/>
      <c r="X21" s="140"/>
      <c r="Y21" s="141"/>
      <c r="Z21" s="141"/>
      <c r="AA21" s="142"/>
      <c r="AC21" s="140"/>
      <c r="AD21" s="141"/>
      <c r="AE21" s="141"/>
      <c r="AF21" s="142"/>
    </row>
    <row r="22" spans="3:32" x14ac:dyDescent="0.25">
      <c r="N22" s="143"/>
      <c r="O22" s="144"/>
      <c r="P22" s="144"/>
      <c r="Q22" s="145"/>
      <c r="S22" s="143"/>
      <c r="T22" s="144"/>
      <c r="U22" s="144"/>
      <c r="V22" s="145"/>
      <c r="X22" s="143"/>
      <c r="Y22" s="144"/>
      <c r="Z22" s="144"/>
      <c r="AA22" s="145"/>
      <c r="AC22" s="143"/>
      <c r="AD22" s="144"/>
      <c r="AE22" s="144"/>
      <c r="AF22" s="145"/>
    </row>
    <row r="23" spans="3:32" ht="12.75" customHeight="1" x14ac:dyDescent="0.25"/>
    <row r="24" spans="3:32" ht="30" x14ac:dyDescent="0.25">
      <c r="C24" s="1"/>
      <c r="D24" s="2" t="s">
        <v>0</v>
      </c>
      <c r="E24" s="2" t="s">
        <v>1</v>
      </c>
      <c r="F24" s="2" t="s">
        <v>2</v>
      </c>
      <c r="G24" s="3"/>
      <c r="H24" s="4" t="s">
        <v>3</v>
      </c>
      <c r="I24" s="5" t="s">
        <v>4</v>
      </c>
      <c r="J24" s="6"/>
      <c r="K24" s="7" t="s">
        <v>5</v>
      </c>
      <c r="L24" s="2" t="s">
        <v>6</v>
      </c>
      <c r="N24" s="2" t="s">
        <v>7</v>
      </c>
      <c r="O24" s="8" t="s">
        <v>8</v>
      </c>
      <c r="P24" s="2" t="s">
        <v>9</v>
      </c>
      <c r="Q24" s="7" t="s">
        <v>10</v>
      </c>
      <c r="R24" s="6"/>
      <c r="S24" s="2" t="s">
        <v>18</v>
      </c>
      <c r="T24" s="8" t="s">
        <v>8</v>
      </c>
      <c r="U24" s="2" t="s">
        <v>9</v>
      </c>
      <c r="V24" s="7" t="s">
        <v>10</v>
      </c>
      <c r="W24" s="6"/>
      <c r="X24" s="2" t="s">
        <v>20</v>
      </c>
      <c r="Y24" s="8" t="s">
        <v>8</v>
      </c>
      <c r="Z24" s="2" t="s">
        <v>9</v>
      </c>
      <c r="AA24" s="7" t="s">
        <v>10</v>
      </c>
      <c r="AC24" s="2" t="s">
        <v>22</v>
      </c>
      <c r="AD24" s="8" t="s">
        <v>8</v>
      </c>
      <c r="AE24" s="2" t="s">
        <v>9</v>
      </c>
      <c r="AF24" s="7" t="s">
        <v>10</v>
      </c>
    </row>
    <row r="25" spans="3:32" ht="15.75" x14ac:dyDescent="0.25">
      <c r="C25" s="9"/>
      <c r="D25" s="10"/>
      <c r="E25" s="11"/>
      <c r="F25" s="11"/>
      <c r="G25" s="9"/>
      <c r="H25" s="12"/>
      <c r="I25" s="12"/>
      <c r="J25" s="9"/>
      <c r="K25" s="13">
        <v>350</v>
      </c>
      <c r="L25" s="14"/>
      <c r="N25" s="34">
        <v>0.21</v>
      </c>
      <c r="O25" s="15"/>
      <c r="P25" s="16"/>
      <c r="Q25" s="17"/>
      <c r="R25" s="9"/>
      <c r="S25" s="34">
        <v>0.13500000000000001</v>
      </c>
      <c r="T25" s="15"/>
      <c r="U25" s="16"/>
      <c r="V25" s="17"/>
      <c r="W25" s="9"/>
      <c r="X25" s="34">
        <v>0</v>
      </c>
      <c r="Y25" s="15"/>
      <c r="Z25" s="16"/>
      <c r="AA25" s="17"/>
      <c r="AC25" s="34">
        <v>8.4000000000000005E-2</v>
      </c>
      <c r="AD25" s="15"/>
      <c r="AE25" s="16"/>
      <c r="AF25" s="17"/>
    </row>
    <row r="26" spans="3:32" ht="24.75" customHeight="1" x14ac:dyDescent="0.25">
      <c r="C26" s="18" t="str">
        <f t="shared" ref="C26:D32" si="28">+C9</f>
        <v>G Cherokee 3.0 V6 CRD Laredo 190CV E6</v>
      </c>
      <c r="D26" s="19">
        <f t="shared" si="28"/>
        <v>2016</v>
      </c>
      <c r="E26" s="20" t="s">
        <v>11</v>
      </c>
      <c r="F26" s="20" t="str">
        <f t="shared" ref="F26:F32" si="29">+F9</f>
        <v>604.HIM.0</v>
      </c>
      <c r="G26" s="21"/>
      <c r="H26" s="22">
        <f t="shared" ref="H26:I32" si="30">+H9</f>
        <v>190</v>
      </c>
      <c r="I26" s="20">
        <f t="shared" si="30"/>
        <v>184</v>
      </c>
      <c r="J26" s="21"/>
      <c r="K26" s="23">
        <f t="shared" ref="K26:L32" si="31">+K9</f>
        <v>43403.537284894832</v>
      </c>
      <c r="L26" s="20">
        <f t="shared" si="31"/>
        <v>650</v>
      </c>
      <c r="N26" s="24">
        <f t="shared" ref="N26:N33" si="32">($K26+$L26)*N$25</f>
        <v>9251.2428298279137</v>
      </c>
      <c r="O26" s="25">
        <v>9.7500000000000003E-2</v>
      </c>
      <c r="P26" s="26">
        <f t="shared" ref="P26:P33" si="33">($K26+$L26)*O26</f>
        <v>4295.2198852772462</v>
      </c>
      <c r="Q26" s="23">
        <f t="shared" ref="Q26:Q33" si="34">$K26+$L26+N26+P26</f>
        <v>57599.999999999993</v>
      </c>
      <c r="R26" s="21"/>
      <c r="S26" s="24">
        <f t="shared" ref="S26:S33" si="35">($K26+$L26)*S$25</f>
        <v>5947.227533460803</v>
      </c>
      <c r="T26" s="25">
        <v>8.7499999999999994E-2</v>
      </c>
      <c r="U26" s="26">
        <f t="shared" ref="U26:U33" si="36">($K26+$L26)*T26</f>
        <v>3854.6845124282977</v>
      </c>
      <c r="V26" s="23">
        <f t="shared" ref="V26:V33" si="37">$K26+$L26+S26+U26</f>
        <v>53855.449330783937</v>
      </c>
      <c r="W26" s="21"/>
      <c r="X26" s="24">
        <f t="shared" ref="X26:X33" si="38">($K26+$L26)*X$25</f>
        <v>0</v>
      </c>
      <c r="Y26" s="25">
        <v>0</v>
      </c>
      <c r="Z26" s="26">
        <f t="shared" ref="Z26:Z33" si="39">($K26+$L26)*Y26</f>
        <v>0</v>
      </c>
      <c r="AA26" s="23">
        <f t="shared" ref="AA26:AA33" si="40">$K26+$L26+X26+Z26</f>
        <v>44053.537284894832</v>
      </c>
      <c r="AC26" s="24">
        <f t="shared" ref="AC26:AC33" si="41">($K26+$L26)*AC$25</f>
        <v>3700.4971319311662</v>
      </c>
      <c r="AD26" s="25">
        <v>0</v>
      </c>
      <c r="AE26" s="26">
        <f t="shared" ref="AE26:AE33" si="42">($K26+$L26)*AD26</f>
        <v>0</v>
      </c>
      <c r="AF26" s="23">
        <f t="shared" ref="AF26:AF33" si="43">$K26+$L26+AC26+AE26</f>
        <v>47754.034416825998</v>
      </c>
    </row>
    <row r="27" spans="3:32" ht="24.75" customHeight="1" x14ac:dyDescent="0.25">
      <c r="C27" s="18" t="str">
        <f t="shared" si="28"/>
        <v>G Cherokee 3.0 V6 CRD Limited 190CV E6</v>
      </c>
      <c r="D27" s="19">
        <f t="shared" si="28"/>
        <v>2016</v>
      </c>
      <c r="E27" s="20" t="s">
        <v>11</v>
      </c>
      <c r="F27" s="20" t="str">
        <f t="shared" si="29"/>
        <v>604.MLM.0</v>
      </c>
      <c r="G27" s="21"/>
      <c r="H27" s="22">
        <f t="shared" si="30"/>
        <v>190</v>
      </c>
      <c r="I27" s="20">
        <f t="shared" si="30"/>
        <v>184</v>
      </c>
      <c r="J27" s="21"/>
      <c r="K27" s="23">
        <f t="shared" si="31"/>
        <v>48757.265774378582</v>
      </c>
      <c r="L27" s="20">
        <f t="shared" si="31"/>
        <v>650</v>
      </c>
      <c r="N27" s="24">
        <f t="shared" si="32"/>
        <v>10375.525812619502</v>
      </c>
      <c r="O27" s="25">
        <v>9.7500000000000003E-2</v>
      </c>
      <c r="P27" s="26">
        <f t="shared" si="33"/>
        <v>4817.208413001912</v>
      </c>
      <c r="Q27" s="23">
        <f t="shared" si="34"/>
        <v>64600</v>
      </c>
      <c r="R27" s="21"/>
      <c r="S27" s="24">
        <f t="shared" si="35"/>
        <v>6669.9808795411091</v>
      </c>
      <c r="T27" s="25">
        <v>8.7499999999999994E-2</v>
      </c>
      <c r="U27" s="26">
        <f t="shared" si="36"/>
        <v>4323.1357552581258</v>
      </c>
      <c r="V27" s="23">
        <f t="shared" si="37"/>
        <v>60400.382409177815</v>
      </c>
      <c r="W27" s="21"/>
      <c r="X27" s="24">
        <f t="shared" si="38"/>
        <v>0</v>
      </c>
      <c r="Y27" s="25">
        <v>0</v>
      </c>
      <c r="Z27" s="26">
        <f t="shared" si="39"/>
        <v>0</v>
      </c>
      <c r="AA27" s="23">
        <f t="shared" si="40"/>
        <v>49407.265774378582</v>
      </c>
      <c r="AC27" s="24">
        <f t="shared" si="41"/>
        <v>4150.2103250478012</v>
      </c>
      <c r="AD27" s="25">
        <v>0</v>
      </c>
      <c r="AE27" s="26">
        <f t="shared" si="42"/>
        <v>0</v>
      </c>
      <c r="AF27" s="23">
        <f t="shared" si="43"/>
        <v>53557.476099426385</v>
      </c>
    </row>
    <row r="28" spans="3:32" ht="24.75" customHeight="1" x14ac:dyDescent="0.25">
      <c r="C28" s="18" t="str">
        <f t="shared" si="28"/>
        <v>G Cherokee 3.0 V6 CRD Limited 250CV E6</v>
      </c>
      <c r="D28" s="19">
        <f t="shared" si="28"/>
        <v>2016</v>
      </c>
      <c r="E28" s="20" t="s">
        <v>11</v>
      </c>
      <c r="F28" s="20" t="str">
        <f t="shared" si="29"/>
        <v>604.MLL.0</v>
      </c>
      <c r="G28" s="21"/>
      <c r="H28" s="22">
        <f t="shared" si="30"/>
        <v>250</v>
      </c>
      <c r="I28" s="20">
        <f t="shared" si="30"/>
        <v>184</v>
      </c>
      <c r="J28" s="21"/>
      <c r="K28" s="23">
        <f t="shared" si="31"/>
        <v>51816.539196940721</v>
      </c>
      <c r="L28" s="20">
        <f t="shared" si="31"/>
        <v>650</v>
      </c>
      <c r="N28" s="24">
        <f t="shared" si="32"/>
        <v>11017.973231357551</v>
      </c>
      <c r="O28" s="25">
        <v>9.7500000000000003E-2</v>
      </c>
      <c r="P28" s="26">
        <f t="shared" si="33"/>
        <v>5115.4875717017203</v>
      </c>
      <c r="Q28" s="23">
        <f t="shared" si="34"/>
        <v>68600</v>
      </c>
      <c r="R28" s="21"/>
      <c r="S28" s="24">
        <f t="shared" si="35"/>
        <v>7082.9827915869982</v>
      </c>
      <c r="T28" s="25">
        <v>8.7499999999999994E-2</v>
      </c>
      <c r="U28" s="26">
        <f t="shared" si="36"/>
        <v>4590.8221797323131</v>
      </c>
      <c r="V28" s="23">
        <f t="shared" si="37"/>
        <v>64140.344168260031</v>
      </c>
      <c r="W28" s="21"/>
      <c r="X28" s="24">
        <f t="shared" si="38"/>
        <v>0</v>
      </c>
      <c r="Y28" s="25">
        <v>0</v>
      </c>
      <c r="Z28" s="26">
        <f t="shared" si="39"/>
        <v>0</v>
      </c>
      <c r="AA28" s="23">
        <f t="shared" si="40"/>
        <v>52466.539196940721</v>
      </c>
      <c r="AC28" s="24">
        <f t="shared" si="41"/>
        <v>4407.1892925430211</v>
      </c>
      <c r="AD28" s="25">
        <v>0</v>
      </c>
      <c r="AE28" s="26">
        <f t="shared" si="42"/>
        <v>0</v>
      </c>
      <c r="AF28" s="23">
        <f t="shared" si="43"/>
        <v>56873.728489483743</v>
      </c>
    </row>
    <row r="29" spans="3:32" ht="24.75" customHeight="1" x14ac:dyDescent="0.25">
      <c r="C29" s="18" t="str">
        <f t="shared" si="28"/>
        <v>G Cherokee 3.0 V6 CRD Overland 250CV E6</v>
      </c>
      <c r="D29" s="19">
        <f t="shared" si="28"/>
        <v>2016</v>
      </c>
      <c r="E29" s="20" t="s">
        <v>11</v>
      </c>
      <c r="F29" s="20" t="str">
        <f t="shared" si="29"/>
        <v>604.RNL.0</v>
      </c>
      <c r="G29" s="21"/>
      <c r="H29" s="22">
        <f t="shared" si="30"/>
        <v>250</v>
      </c>
      <c r="I29" s="20">
        <f t="shared" si="30"/>
        <v>184</v>
      </c>
      <c r="J29" s="21"/>
      <c r="K29" s="23">
        <f t="shared" si="31"/>
        <v>59235.277246653917</v>
      </c>
      <c r="L29" s="20">
        <f t="shared" si="31"/>
        <v>650</v>
      </c>
      <c r="N29" s="24">
        <f t="shared" si="32"/>
        <v>12575.908221797323</v>
      </c>
      <c r="O29" s="25">
        <v>9.7500000000000003E-2</v>
      </c>
      <c r="P29" s="26">
        <f t="shared" si="33"/>
        <v>5838.8145315487573</v>
      </c>
      <c r="Q29" s="23">
        <f t="shared" si="34"/>
        <v>78300</v>
      </c>
      <c r="R29" s="21"/>
      <c r="S29" s="24">
        <f t="shared" si="35"/>
        <v>8084.5124282982797</v>
      </c>
      <c r="T29" s="25">
        <v>8.7499999999999994E-2</v>
      </c>
      <c r="U29" s="26">
        <f t="shared" si="36"/>
        <v>5239.9617590822172</v>
      </c>
      <c r="V29" s="23">
        <f t="shared" si="37"/>
        <v>73209.751434034406</v>
      </c>
      <c r="W29" s="21"/>
      <c r="X29" s="24">
        <f t="shared" si="38"/>
        <v>0</v>
      </c>
      <c r="Y29" s="25">
        <v>0</v>
      </c>
      <c r="Z29" s="26">
        <f t="shared" si="39"/>
        <v>0</v>
      </c>
      <c r="AA29" s="23">
        <f t="shared" si="40"/>
        <v>59885.277246653917</v>
      </c>
      <c r="AC29" s="24">
        <f t="shared" si="41"/>
        <v>5030.3632887189297</v>
      </c>
      <c r="AD29" s="25">
        <v>0</v>
      </c>
      <c r="AE29" s="26">
        <f t="shared" si="42"/>
        <v>0</v>
      </c>
      <c r="AF29" s="23">
        <f t="shared" si="43"/>
        <v>64915.640535372848</v>
      </c>
    </row>
    <row r="30" spans="3:32" ht="24.75" customHeight="1" x14ac:dyDescent="0.25">
      <c r="C30" s="18" t="str">
        <f t="shared" si="28"/>
        <v>G Cherokee 3.0 V6 CRD Summit 250CV E6</v>
      </c>
      <c r="D30" s="19">
        <f t="shared" si="28"/>
        <v>2016</v>
      </c>
      <c r="E30" s="20" t="s">
        <v>11</v>
      </c>
      <c r="F30" s="20" t="str">
        <f t="shared" si="29"/>
        <v>604.1OL.0</v>
      </c>
      <c r="G30" s="21"/>
      <c r="H30" s="22">
        <f t="shared" si="30"/>
        <v>250</v>
      </c>
      <c r="I30" s="20">
        <f t="shared" si="30"/>
        <v>184</v>
      </c>
      <c r="J30" s="21"/>
      <c r="K30" s="23">
        <f t="shared" si="31"/>
        <v>62447.514340344162</v>
      </c>
      <c r="L30" s="20">
        <f t="shared" si="31"/>
        <v>650</v>
      </c>
      <c r="N30" s="24">
        <f t="shared" si="32"/>
        <v>13250.478011472273</v>
      </c>
      <c r="O30" s="25">
        <v>9.7500000000000003E-2</v>
      </c>
      <c r="P30" s="26">
        <f t="shared" si="33"/>
        <v>6152.0076481835558</v>
      </c>
      <c r="Q30" s="23">
        <f t="shared" si="34"/>
        <v>82499.999999999985</v>
      </c>
      <c r="R30" s="21"/>
      <c r="S30" s="24">
        <f t="shared" si="35"/>
        <v>8518.1644359464626</v>
      </c>
      <c r="T30" s="25">
        <v>8.7499999999999994E-2</v>
      </c>
      <c r="U30" s="26">
        <f t="shared" si="36"/>
        <v>5521.0325047801134</v>
      </c>
      <c r="V30" s="23">
        <f t="shared" si="37"/>
        <v>77136.711281070733</v>
      </c>
      <c r="W30" s="21"/>
      <c r="X30" s="24">
        <f t="shared" si="38"/>
        <v>0</v>
      </c>
      <c r="Y30" s="25">
        <v>0</v>
      </c>
      <c r="Z30" s="26">
        <f t="shared" si="39"/>
        <v>0</v>
      </c>
      <c r="AA30" s="23">
        <f t="shared" si="40"/>
        <v>63097.514340344162</v>
      </c>
      <c r="AC30" s="24">
        <f t="shared" si="41"/>
        <v>5300.1912045889103</v>
      </c>
      <c r="AD30" s="25">
        <v>0</v>
      </c>
      <c r="AE30" s="26">
        <f t="shared" si="42"/>
        <v>0</v>
      </c>
      <c r="AF30" s="23">
        <f t="shared" si="43"/>
        <v>68397.705544933066</v>
      </c>
    </row>
    <row r="31" spans="3:32" ht="24.75" customHeight="1" x14ac:dyDescent="0.25">
      <c r="C31" s="18" t="str">
        <f t="shared" si="28"/>
        <v>G Cherokee 3.0 V6 CRD 75º Aniversario 250CV E6</v>
      </c>
      <c r="D31" s="19">
        <f t="shared" si="28"/>
        <v>2016</v>
      </c>
      <c r="E31" s="20" t="s">
        <v>11</v>
      </c>
      <c r="F31" s="20" t="str">
        <f t="shared" si="29"/>
        <v>604.MML.0</v>
      </c>
      <c r="G31" s="21"/>
      <c r="H31" s="22">
        <f t="shared" si="30"/>
        <v>250</v>
      </c>
      <c r="I31" s="20">
        <f t="shared" si="30"/>
        <v>184</v>
      </c>
      <c r="J31" s="21"/>
      <c r="K31" s="23">
        <f t="shared" si="31"/>
        <v>60000.095602294452</v>
      </c>
      <c r="L31" s="20">
        <f t="shared" si="31"/>
        <v>650</v>
      </c>
      <c r="N31" s="24">
        <f t="shared" si="32"/>
        <v>12736.520076481835</v>
      </c>
      <c r="O31" s="25">
        <v>9.7500000000000003E-2</v>
      </c>
      <c r="P31" s="26">
        <f t="shared" ref="P31" si="44">($K31+$L31)*O31</f>
        <v>5913.3843212237089</v>
      </c>
      <c r="Q31" s="23">
        <f t="shared" ref="Q31" si="45">$K31+$L31+N31+P31</f>
        <v>79300</v>
      </c>
      <c r="R31" s="21"/>
      <c r="S31" s="24">
        <f t="shared" si="35"/>
        <v>8187.762906309752</v>
      </c>
      <c r="T31" s="25">
        <v>8.7499999999999994E-2</v>
      </c>
      <c r="U31" s="26">
        <f t="shared" ref="U31" si="46">($K31+$L31)*T31</f>
        <v>5306.8833652007643</v>
      </c>
      <c r="V31" s="23">
        <f t="shared" ref="V31" si="47">$K31+$L31+S31+U31</f>
        <v>74144.74187380496</v>
      </c>
      <c r="W31" s="21"/>
      <c r="X31" s="24">
        <f t="shared" si="38"/>
        <v>0</v>
      </c>
      <c r="Y31" s="25">
        <v>0</v>
      </c>
      <c r="Z31" s="26">
        <f t="shared" ref="Z31" si="48">($K31+$L31)*Y31</f>
        <v>0</v>
      </c>
      <c r="AA31" s="23">
        <f t="shared" ref="AA31" si="49">$K31+$L31+X31+Z31</f>
        <v>60650.095602294452</v>
      </c>
      <c r="AC31" s="24">
        <f t="shared" si="41"/>
        <v>5094.6080305927344</v>
      </c>
      <c r="AD31" s="25">
        <v>0</v>
      </c>
      <c r="AE31" s="26">
        <f t="shared" ref="AE31" si="50">($K31+$L31)*AD31</f>
        <v>0</v>
      </c>
      <c r="AF31" s="23">
        <f t="shared" ref="AF31" si="51">$K31+$L31+AC31+AE31</f>
        <v>65744.703632887191</v>
      </c>
    </row>
    <row r="32" spans="3:32" ht="23.25" customHeight="1" x14ac:dyDescent="0.25">
      <c r="C32" s="18" t="str">
        <f t="shared" si="28"/>
        <v>G Cherokee 6.4 V8 HEMI SRT E6</v>
      </c>
      <c r="D32" s="19">
        <f t="shared" si="28"/>
        <v>2016</v>
      </c>
      <c r="E32" s="20" t="s">
        <v>11</v>
      </c>
      <c r="F32" s="127" t="str">
        <f t="shared" si="29"/>
        <v>604.WA9.0</v>
      </c>
      <c r="G32" s="21"/>
      <c r="H32" s="22">
        <f t="shared" si="30"/>
        <v>468</v>
      </c>
      <c r="I32" s="20">
        <f t="shared" si="30"/>
        <v>315</v>
      </c>
      <c r="J32" s="21"/>
      <c r="K32" s="23">
        <f t="shared" si="31"/>
        <v>72572.836095764273</v>
      </c>
      <c r="L32" s="20">
        <f t="shared" si="31"/>
        <v>650</v>
      </c>
      <c r="N32" s="24">
        <f t="shared" si="32"/>
        <v>15376.795580110496</v>
      </c>
      <c r="O32" s="25">
        <v>0.159</v>
      </c>
      <c r="P32" s="26">
        <f t="shared" ref="P32" si="52">($K32+$L32)*O32</f>
        <v>11642.43093922652</v>
      </c>
      <c r="Q32" s="23">
        <f t="shared" ref="Q32" si="53">$K32+$L32+N32+P32</f>
        <v>100242.06261510128</v>
      </c>
      <c r="R32" s="21"/>
      <c r="S32" s="24">
        <f t="shared" si="35"/>
        <v>9885.0828729281766</v>
      </c>
      <c r="T32" s="25">
        <v>0.13750000000000001</v>
      </c>
      <c r="U32" s="26">
        <f t="shared" ref="U32" si="54">($K32+$L32)*T32</f>
        <v>10068.139963167589</v>
      </c>
      <c r="V32" s="23">
        <f t="shared" ref="V32" si="55">$K32+$L32+S32+U32</f>
        <v>93176.05893186004</v>
      </c>
      <c r="W32" s="21"/>
      <c r="X32" s="24">
        <f t="shared" si="38"/>
        <v>0</v>
      </c>
      <c r="Y32" s="25">
        <v>0</v>
      </c>
      <c r="Z32" s="26">
        <f t="shared" ref="Z32" si="56">($K32+$L32)*Y32</f>
        <v>0</v>
      </c>
      <c r="AA32" s="23">
        <f t="shared" ref="AA32" si="57">$K32+$L32+X32+Z32</f>
        <v>73222.836095764273</v>
      </c>
      <c r="AC32" s="24">
        <f t="shared" si="41"/>
        <v>6150.7182320441989</v>
      </c>
      <c r="AD32" s="25">
        <v>0</v>
      </c>
      <c r="AE32" s="26">
        <f t="shared" ref="AE32" si="58">($K32+$L32)*AD32</f>
        <v>0</v>
      </c>
      <c r="AF32" s="23">
        <f t="shared" ref="AF32" si="59">$K32+$L32+AC32+AE32</f>
        <v>79373.554327808466</v>
      </c>
    </row>
    <row r="33" spans="3:32" ht="23.25" customHeight="1" x14ac:dyDescent="0.25">
      <c r="C33" s="18" t="str">
        <f t="shared" ref="C33:D33" si="60">+C16</f>
        <v>G Cherokee 6.4 V8 HEMI SRT NIGHT E6 (Ed. Esp.)</v>
      </c>
      <c r="D33" s="19">
        <f t="shared" si="60"/>
        <v>2016</v>
      </c>
      <c r="E33" s="20" t="s">
        <v>11</v>
      </c>
      <c r="F33" s="127" t="str">
        <f t="shared" ref="F33" si="61">+F16</f>
        <v>604.WP9.0</v>
      </c>
      <c r="G33" s="21"/>
      <c r="H33" s="22">
        <f t="shared" ref="H33:I33" si="62">+H16</f>
        <v>468</v>
      </c>
      <c r="I33" s="20">
        <f t="shared" si="62"/>
        <v>315</v>
      </c>
      <c r="J33" s="21"/>
      <c r="K33" s="23">
        <f t="shared" ref="K33:L33" si="63">+K16</f>
        <v>76329.742173112347</v>
      </c>
      <c r="L33" s="20">
        <f t="shared" si="63"/>
        <v>650</v>
      </c>
      <c r="N33" s="24">
        <f t="shared" si="32"/>
        <v>16165.745856353593</v>
      </c>
      <c r="O33" s="25">
        <v>0.159</v>
      </c>
      <c r="P33" s="26">
        <f t="shared" si="33"/>
        <v>12239.779005524862</v>
      </c>
      <c r="Q33" s="23">
        <f t="shared" si="34"/>
        <v>105385.2670349908</v>
      </c>
      <c r="R33" s="21"/>
      <c r="S33" s="24">
        <f t="shared" si="35"/>
        <v>10392.265193370167</v>
      </c>
      <c r="T33" s="25">
        <v>0.13750000000000001</v>
      </c>
      <c r="U33" s="26">
        <f t="shared" si="36"/>
        <v>10584.714548802949</v>
      </c>
      <c r="V33" s="23">
        <f t="shared" si="37"/>
        <v>97956.721915285467</v>
      </c>
      <c r="W33" s="21"/>
      <c r="X33" s="24">
        <f t="shared" si="38"/>
        <v>0</v>
      </c>
      <c r="Y33" s="25">
        <v>0</v>
      </c>
      <c r="Z33" s="26">
        <f t="shared" si="39"/>
        <v>0</v>
      </c>
      <c r="AA33" s="23">
        <f t="shared" si="40"/>
        <v>76979.742173112347</v>
      </c>
      <c r="AC33" s="24">
        <f t="shared" si="41"/>
        <v>6466.2983425414377</v>
      </c>
      <c r="AD33" s="25">
        <v>0</v>
      </c>
      <c r="AE33" s="26">
        <f t="shared" si="42"/>
        <v>0</v>
      </c>
      <c r="AF33" s="23">
        <f t="shared" si="43"/>
        <v>83446.040515653789</v>
      </c>
    </row>
  </sheetData>
  <mergeCells count="8">
    <mergeCell ref="N3:Q5"/>
    <mergeCell ref="S3:V5"/>
    <mergeCell ref="X3:AA5"/>
    <mergeCell ref="AC3:AF5"/>
    <mergeCell ref="N20:Q22"/>
    <mergeCell ref="S20:V22"/>
    <mergeCell ref="X20:AA22"/>
    <mergeCell ref="AC20:AF22"/>
  </mergeCells>
  <printOptions horizontalCentered="1" verticalCentered="1"/>
  <pageMargins left="0.25" right="0.25" top="0.75" bottom="0.75" header="0.3" footer="0.3"/>
  <pageSetup paperSize="9" scale="5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39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53.42578125" bestFit="1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.7109375" customWidth="1"/>
    <col min="9" max="9" width="6.7109375" customWidth="1"/>
    <col min="10" max="10" width="2.28515625" customWidth="1"/>
    <col min="11" max="11" width="10.140625" bestFit="1" customWidth="1"/>
    <col min="12" max="12" width="4.42578125" bestFit="1" customWidth="1"/>
    <col min="13" max="13" width="2.42578125" customWidth="1"/>
    <col min="14" max="14" width="11.7109375" bestFit="1" customWidth="1"/>
    <col min="15" max="15" width="7.140625" bestFit="1" customWidth="1"/>
    <col min="16" max="16" width="9.140625" bestFit="1" customWidth="1"/>
    <col min="17" max="17" width="10.140625" bestFit="1" customWidth="1"/>
    <col min="18" max="18" width="2.140625" customWidth="1"/>
    <col min="19" max="19" width="11.7109375" bestFit="1" customWidth="1"/>
    <col min="20" max="20" width="7.140625" bestFit="1" customWidth="1"/>
    <col min="21" max="21" width="9.140625" bestFit="1" customWidth="1"/>
    <col min="22" max="22" width="10.140625" bestFit="1" customWidth="1"/>
    <col min="23" max="23" width="2.28515625" customWidth="1"/>
    <col min="24" max="24" width="9.5703125" bestFit="1" customWidth="1"/>
    <col min="25" max="25" width="7.140625" bestFit="1" customWidth="1"/>
    <col min="26" max="26" width="9.140625" bestFit="1" customWidth="1"/>
    <col min="27" max="27" width="10.140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9.140625" bestFit="1" customWidth="1"/>
    <col min="32" max="32" width="10.140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tr">
        <f>+'Grand Cherokee MY16'!D4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6" spans="3:33" ht="12.75" customHeight="1" x14ac:dyDescent="0.25"/>
    <row r="7" spans="3:33" ht="30" x14ac:dyDescent="0.25">
      <c r="C7" s="131" t="s">
        <v>321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" customHeight="1" x14ac:dyDescent="0.25">
      <c r="C9" s="18" t="s">
        <v>193</v>
      </c>
      <c r="D9" s="43">
        <v>2016</v>
      </c>
      <c r="E9" s="20" t="s">
        <v>41</v>
      </c>
      <c r="F9" s="20" t="s">
        <v>324</v>
      </c>
      <c r="G9" s="21"/>
      <c r="H9" s="22">
        <v>190</v>
      </c>
      <c r="I9" s="20">
        <v>184</v>
      </c>
      <c r="J9" s="21"/>
      <c r="K9" s="23">
        <v>43900.669216061178</v>
      </c>
      <c r="L9" s="20">
        <v>650</v>
      </c>
      <c r="M9" s="21"/>
      <c r="N9" s="24">
        <f>(K9+L9)*$N$8</f>
        <v>9355.6405353728478</v>
      </c>
      <c r="O9" s="25">
        <v>9.7500000000000003E-2</v>
      </c>
      <c r="P9" s="26">
        <f t="shared" ref="P9:P19" si="0">(K9+L9)*O9</f>
        <v>4343.6902485659648</v>
      </c>
      <c r="Q9" s="23">
        <f t="shared" ref="Q9:Q19" si="1">K9+L9+N9+P9</f>
        <v>58249.999999999993</v>
      </c>
      <c r="R9" s="21"/>
      <c r="S9" s="24">
        <f t="shared" ref="S9:S19" si="2">($K9+$L9)*$N$8</f>
        <v>9355.6405353728478</v>
      </c>
      <c r="T9" s="25">
        <v>9.7500000000000003E-2</v>
      </c>
      <c r="U9" s="26">
        <f t="shared" ref="U9:U19" si="3">($K9+$L9)*T9</f>
        <v>4343.6902485659648</v>
      </c>
      <c r="V9" s="23">
        <f t="shared" ref="V9:V19" si="4">$K9+$L9+$S9+$U9</f>
        <v>58249.999999999993</v>
      </c>
      <c r="W9" s="21"/>
      <c r="X9" s="24">
        <f t="shared" ref="X9:X19" si="5">($K9+$L9)*$N$8</f>
        <v>9355.6405353728478</v>
      </c>
      <c r="Y9" s="25">
        <v>9.7500000000000003E-2</v>
      </c>
      <c r="Z9" s="26">
        <f t="shared" ref="Z9:Z19" si="6">($K9+$L9)*Y9</f>
        <v>4343.6902485659648</v>
      </c>
      <c r="AA9" s="23">
        <f t="shared" ref="AA9:AA19" si="7">$K9+$L9+X9+Z9</f>
        <v>58249.999999999993</v>
      </c>
      <c r="AB9" s="21"/>
      <c r="AC9" s="24">
        <f t="shared" ref="AC9:AC19" si="8">($K9+$L9)*$N$8</f>
        <v>9355.6405353728478</v>
      </c>
      <c r="AD9" s="25">
        <v>0.11</v>
      </c>
      <c r="AE9" s="26">
        <f t="shared" ref="AE9:AE19" si="9">($K9+$L9)*AD9</f>
        <v>4900.57361376673</v>
      </c>
      <c r="AF9" s="23">
        <f t="shared" ref="AF9:AF19" si="10">$K9+$L9+AC9+AE9</f>
        <v>58806.88336520076</v>
      </c>
      <c r="AG9" s="21"/>
    </row>
    <row r="10" spans="3:33" ht="24" customHeight="1" x14ac:dyDescent="0.25">
      <c r="C10" s="18" t="s">
        <v>194</v>
      </c>
      <c r="D10" s="43">
        <f>+D9</f>
        <v>2016</v>
      </c>
      <c r="E10" s="20" t="s">
        <v>42</v>
      </c>
      <c r="F10" s="20" t="s">
        <v>325</v>
      </c>
      <c r="G10" s="21"/>
      <c r="H10" s="22">
        <v>190</v>
      </c>
      <c r="I10" s="20">
        <v>184</v>
      </c>
      <c r="J10" s="21"/>
      <c r="K10" s="23">
        <v>48871.988527724665</v>
      </c>
      <c r="L10" s="20">
        <v>650</v>
      </c>
      <c r="M10" s="21"/>
      <c r="N10" s="24">
        <f t="shared" ref="N10:N19" si="11">(K10+L10)*$N$8</f>
        <v>10399.617590822179</v>
      </c>
      <c r="O10" s="25">
        <v>9.7500000000000003E-2</v>
      </c>
      <c r="P10" s="26">
        <f t="shared" si="0"/>
        <v>4828.3938814531548</v>
      </c>
      <c r="Q10" s="23">
        <f t="shared" si="1"/>
        <v>64750</v>
      </c>
      <c r="R10" s="21"/>
      <c r="S10" s="24">
        <f t="shared" si="2"/>
        <v>10399.617590822179</v>
      </c>
      <c r="T10" s="25">
        <v>9.7500000000000003E-2</v>
      </c>
      <c r="U10" s="26">
        <f t="shared" si="3"/>
        <v>4828.3938814531548</v>
      </c>
      <c r="V10" s="23">
        <f t="shared" si="4"/>
        <v>64750</v>
      </c>
      <c r="W10" s="21"/>
      <c r="X10" s="24">
        <f t="shared" si="5"/>
        <v>10399.617590822179</v>
      </c>
      <c r="Y10" s="25">
        <v>9.7500000000000003E-2</v>
      </c>
      <c r="Z10" s="26">
        <f t="shared" si="6"/>
        <v>4828.3938814531548</v>
      </c>
      <c r="AA10" s="23">
        <f t="shared" si="7"/>
        <v>64750</v>
      </c>
      <c r="AB10" s="21"/>
      <c r="AC10" s="24">
        <f t="shared" si="8"/>
        <v>10399.617590822179</v>
      </c>
      <c r="AD10" s="25">
        <v>0.11</v>
      </c>
      <c r="AE10" s="26">
        <f t="shared" si="9"/>
        <v>5447.4187380497133</v>
      </c>
      <c r="AF10" s="23">
        <f t="shared" si="10"/>
        <v>65369.024856596559</v>
      </c>
      <c r="AG10" s="21"/>
    </row>
    <row r="11" spans="3:33" ht="24" customHeight="1" x14ac:dyDescent="0.25">
      <c r="C11" s="18" t="s">
        <v>195</v>
      </c>
      <c r="D11" s="43">
        <f>+D10</f>
        <v>2016</v>
      </c>
      <c r="E11" s="20" t="s">
        <v>42</v>
      </c>
      <c r="F11" s="20" t="s">
        <v>326</v>
      </c>
      <c r="G11" s="21"/>
      <c r="H11" s="22">
        <v>250</v>
      </c>
      <c r="I11" s="20">
        <v>184</v>
      </c>
      <c r="J11" s="21"/>
      <c r="K11" s="23">
        <v>51931.261950286804</v>
      </c>
      <c r="L11" s="20">
        <v>650</v>
      </c>
      <c r="M11" s="21"/>
      <c r="N11" s="24">
        <f t="shared" si="11"/>
        <v>11042.065009560229</v>
      </c>
      <c r="O11" s="25">
        <v>9.7500000000000003E-2</v>
      </c>
      <c r="P11" s="26">
        <f t="shared" si="0"/>
        <v>5126.6730401529639</v>
      </c>
      <c r="Q11" s="23">
        <f t="shared" si="1"/>
        <v>68750</v>
      </c>
      <c r="R11" s="21"/>
      <c r="S11" s="24">
        <f t="shared" si="2"/>
        <v>11042.065009560229</v>
      </c>
      <c r="T11" s="25">
        <v>9.7500000000000003E-2</v>
      </c>
      <c r="U11" s="26">
        <f t="shared" si="3"/>
        <v>5126.6730401529639</v>
      </c>
      <c r="V11" s="23">
        <f t="shared" si="4"/>
        <v>68750</v>
      </c>
      <c r="W11" s="21"/>
      <c r="X11" s="24">
        <f t="shared" si="5"/>
        <v>11042.065009560229</v>
      </c>
      <c r="Y11" s="25">
        <v>9.7500000000000003E-2</v>
      </c>
      <c r="Z11" s="26">
        <f t="shared" si="6"/>
        <v>5126.6730401529639</v>
      </c>
      <c r="AA11" s="23">
        <f t="shared" si="7"/>
        <v>68750</v>
      </c>
      <c r="AB11" s="21"/>
      <c r="AC11" s="24">
        <f t="shared" si="8"/>
        <v>11042.065009560229</v>
      </c>
      <c r="AD11" s="25">
        <v>0.11</v>
      </c>
      <c r="AE11" s="26">
        <f t="shared" si="9"/>
        <v>5783.9388145315488</v>
      </c>
      <c r="AF11" s="23">
        <f t="shared" si="10"/>
        <v>69407.265774378582</v>
      </c>
      <c r="AG11" s="21"/>
    </row>
    <row r="12" spans="3:33" ht="24" customHeight="1" x14ac:dyDescent="0.25">
      <c r="C12" s="18" t="s">
        <v>322</v>
      </c>
      <c r="D12" s="43">
        <f>+D11</f>
        <v>2016</v>
      </c>
      <c r="E12" s="20" t="s">
        <v>42</v>
      </c>
      <c r="F12" s="20" t="s">
        <v>323</v>
      </c>
      <c r="G12" s="21"/>
      <c r="H12" s="22">
        <v>250</v>
      </c>
      <c r="I12" s="20">
        <v>184</v>
      </c>
      <c r="J12" s="21"/>
      <c r="K12" s="23">
        <v>54340.439770554491</v>
      </c>
      <c r="L12" s="20">
        <v>650</v>
      </c>
      <c r="M12" s="21"/>
      <c r="N12" s="24">
        <f t="shared" ref="N12:N13" si="12">(K12+L12)*$N$8</f>
        <v>11547.992351816443</v>
      </c>
      <c r="O12" s="25">
        <v>9.7500000000000003E-2</v>
      </c>
      <c r="P12" s="26">
        <f t="shared" ref="P12:P13" si="13">(K12+L12)*O12</f>
        <v>5361.5678776290633</v>
      </c>
      <c r="Q12" s="23">
        <f t="shared" ref="Q12:Q13" si="14">K12+L12+N12+P12</f>
        <v>71899.999999999985</v>
      </c>
      <c r="R12" s="21"/>
      <c r="S12" s="24">
        <f t="shared" si="2"/>
        <v>11547.992351816443</v>
      </c>
      <c r="T12" s="25">
        <v>9.7500000000000003E-2</v>
      </c>
      <c r="U12" s="26">
        <f t="shared" ref="U12:U13" si="15">($K12+$L12)*T12</f>
        <v>5361.5678776290633</v>
      </c>
      <c r="V12" s="23">
        <f t="shared" si="4"/>
        <v>71899.999999999985</v>
      </c>
      <c r="W12" s="21"/>
      <c r="X12" s="24">
        <f t="shared" si="5"/>
        <v>11547.992351816443</v>
      </c>
      <c r="Y12" s="25">
        <v>9.7500000000000003E-2</v>
      </c>
      <c r="Z12" s="26">
        <f t="shared" ref="Z12:Z13" si="16">($K12+$L12)*Y12</f>
        <v>5361.5678776290633</v>
      </c>
      <c r="AA12" s="23">
        <f t="shared" ref="AA12:AA13" si="17">$K12+$L12+X12+Z12</f>
        <v>71899.999999999985</v>
      </c>
      <c r="AB12" s="21"/>
      <c r="AC12" s="24">
        <f t="shared" si="8"/>
        <v>11547.992351816443</v>
      </c>
      <c r="AD12" s="25">
        <v>0.11</v>
      </c>
      <c r="AE12" s="26">
        <f t="shared" ref="AE12:AE13" si="18">($K12+$L12)*AD12</f>
        <v>6048.9483747609938</v>
      </c>
      <c r="AF12" s="23">
        <f t="shared" ref="AF12:AF13" si="19">$K12+$L12+AC12+AE12</f>
        <v>72587.380497131919</v>
      </c>
      <c r="AG12" s="21"/>
    </row>
    <row r="13" spans="3:33" ht="24" customHeight="1" x14ac:dyDescent="0.25">
      <c r="C13" s="18" t="s">
        <v>327</v>
      </c>
      <c r="D13" s="43">
        <f>+D12</f>
        <v>2016</v>
      </c>
      <c r="E13" s="20" t="s">
        <v>42</v>
      </c>
      <c r="F13" s="20" t="s">
        <v>328</v>
      </c>
      <c r="G13" s="21"/>
      <c r="H13" s="22">
        <v>250</v>
      </c>
      <c r="I13" s="20">
        <v>184</v>
      </c>
      <c r="J13" s="21"/>
      <c r="K13" s="23">
        <v>55640.630975143402</v>
      </c>
      <c r="L13" s="20">
        <v>650</v>
      </c>
      <c r="M13" s="21"/>
      <c r="N13" s="24">
        <f t="shared" si="12"/>
        <v>11821.032504780114</v>
      </c>
      <c r="O13" s="25">
        <v>9.7500000000000003E-2</v>
      </c>
      <c r="P13" s="26">
        <f t="shared" si="13"/>
        <v>5488.336520076482</v>
      </c>
      <c r="Q13" s="23">
        <f t="shared" si="14"/>
        <v>73600</v>
      </c>
      <c r="R13" s="21"/>
      <c r="S13" s="24">
        <f t="shared" si="2"/>
        <v>11821.032504780114</v>
      </c>
      <c r="T13" s="25">
        <v>9.7500000000000003E-2</v>
      </c>
      <c r="U13" s="26">
        <f t="shared" si="15"/>
        <v>5488.336520076482</v>
      </c>
      <c r="V13" s="23">
        <f t="shared" si="4"/>
        <v>73600</v>
      </c>
      <c r="W13" s="21"/>
      <c r="X13" s="24">
        <f t="shared" si="5"/>
        <v>11821.032504780114</v>
      </c>
      <c r="Y13" s="25">
        <v>9.7500000000000003E-2</v>
      </c>
      <c r="Z13" s="26">
        <f t="shared" si="16"/>
        <v>5488.336520076482</v>
      </c>
      <c r="AA13" s="23">
        <f t="shared" si="17"/>
        <v>73600</v>
      </c>
      <c r="AB13" s="21"/>
      <c r="AC13" s="24">
        <f t="shared" si="8"/>
        <v>11821.032504780114</v>
      </c>
      <c r="AD13" s="25">
        <v>0.11</v>
      </c>
      <c r="AE13" s="26">
        <f t="shared" si="18"/>
        <v>6191.969407265774</v>
      </c>
      <c r="AF13" s="23">
        <f t="shared" si="19"/>
        <v>74303.632887189291</v>
      </c>
      <c r="AG13" s="21"/>
    </row>
    <row r="14" spans="3:33" ht="24" customHeight="1" x14ac:dyDescent="0.25">
      <c r="C14" s="18" t="s">
        <v>196</v>
      </c>
      <c r="D14" s="43">
        <f>+D11</f>
        <v>2016</v>
      </c>
      <c r="E14" s="20" t="s">
        <v>43</v>
      </c>
      <c r="F14" s="20" t="s">
        <v>329</v>
      </c>
      <c r="G14" s="21"/>
      <c r="H14" s="22">
        <v>250</v>
      </c>
      <c r="I14" s="20">
        <v>184</v>
      </c>
      <c r="J14" s="21"/>
      <c r="K14" s="23">
        <v>59847.131931166346</v>
      </c>
      <c r="L14" s="20">
        <v>650</v>
      </c>
      <c r="M14" s="21"/>
      <c r="N14" s="24">
        <f t="shared" si="11"/>
        <v>12704.397705544932</v>
      </c>
      <c r="O14" s="25">
        <v>9.7500000000000003E-2</v>
      </c>
      <c r="P14" s="26">
        <f t="shared" si="0"/>
        <v>5898.4703632887185</v>
      </c>
      <c r="Q14" s="23">
        <f t="shared" si="1"/>
        <v>79100</v>
      </c>
      <c r="R14" s="21"/>
      <c r="S14" s="24">
        <f t="shared" si="2"/>
        <v>12704.397705544932</v>
      </c>
      <c r="T14" s="25">
        <v>9.7500000000000003E-2</v>
      </c>
      <c r="U14" s="26">
        <f t="shared" si="3"/>
        <v>5898.4703632887185</v>
      </c>
      <c r="V14" s="23">
        <f t="shared" si="4"/>
        <v>79100</v>
      </c>
      <c r="W14" s="21"/>
      <c r="X14" s="24">
        <f t="shared" si="5"/>
        <v>12704.397705544932</v>
      </c>
      <c r="Y14" s="25">
        <v>9.7500000000000003E-2</v>
      </c>
      <c r="Z14" s="26">
        <f t="shared" si="6"/>
        <v>5898.4703632887185</v>
      </c>
      <c r="AA14" s="23">
        <f t="shared" si="7"/>
        <v>79100</v>
      </c>
      <c r="AB14" s="21"/>
      <c r="AC14" s="24">
        <f t="shared" si="8"/>
        <v>12704.397705544932</v>
      </c>
      <c r="AD14" s="25">
        <v>0.11</v>
      </c>
      <c r="AE14" s="26">
        <f t="shared" si="9"/>
        <v>6654.6845124282981</v>
      </c>
      <c r="AF14" s="23">
        <f t="shared" si="10"/>
        <v>79856.214149139574</v>
      </c>
      <c r="AG14" s="21"/>
    </row>
    <row r="15" spans="3:33" ht="24" customHeight="1" x14ac:dyDescent="0.25">
      <c r="C15" s="18" t="s">
        <v>199</v>
      </c>
      <c r="D15" s="43">
        <f>+D14</f>
        <v>2016</v>
      </c>
      <c r="E15" s="20" t="s">
        <v>44</v>
      </c>
      <c r="F15" s="20" t="s">
        <v>330</v>
      </c>
      <c r="G15" s="21"/>
      <c r="H15" s="22">
        <v>250</v>
      </c>
      <c r="I15" s="20">
        <v>184</v>
      </c>
      <c r="J15" s="21"/>
      <c r="K15" s="23">
        <v>63059.369024856591</v>
      </c>
      <c r="L15" s="20">
        <v>650</v>
      </c>
      <c r="M15" s="21"/>
      <c r="N15" s="24">
        <f t="shared" si="11"/>
        <v>13378.967495219884</v>
      </c>
      <c r="O15" s="25">
        <v>9.7500000000000003E-2</v>
      </c>
      <c r="P15" s="26">
        <f t="shared" si="0"/>
        <v>6211.663479923518</v>
      </c>
      <c r="Q15" s="23">
        <f t="shared" si="1"/>
        <v>83299.999999999985</v>
      </c>
      <c r="R15" s="21"/>
      <c r="S15" s="24">
        <f t="shared" si="2"/>
        <v>13378.967495219884</v>
      </c>
      <c r="T15" s="25">
        <v>9.7500000000000003E-2</v>
      </c>
      <c r="U15" s="26">
        <f t="shared" si="3"/>
        <v>6211.663479923518</v>
      </c>
      <c r="V15" s="23">
        <f t="shared" si="4"/>
        <v>83299.999999999985</v>
      </c>
      <c r="W15" s="21"/>
      <c r="X15" s="24">
        <f t="shared" si="5"/>
        <v>13378.967495219884</v>
      </c>
      <c r="Y15" s="25">
        <v>9.7500000000000003E-2</v>
      </c>
      <c r="Z15" s="26">
        <f t="shared" si="6"/>
        <v>6211.663479923518</v>
      </c>
      <c r="AA15" s="23">
        <f t="shared" si="7"/>
        <v>83299.999999999985</v>
      </c>
      <c r="AB15" s="21"/>
      <c r="AC15" s="24">
        <f t="shared" si="8"/>
        <v>13378.967495219884</v>
      </c>
      <c r="AD15" s="25">
        <v>0.11</v>
      </c>
      <c r="AE15" s="26">
        <f t="shared" si="9"/>
        <v>7008.0305927342251</v>
      </c>
      <c r="AF15" s="23">
        <f t="shared" si="10"/>
        <v>84096.367112810694</v>
      </c>
      <c r="AG15" s="21"/>
    </row>
    <row r="16" spans="3:33" ht="24" customHeight="1" x14ac:dyDescent="0.25">
      <c r="C16" s="18" t="s">
        <v>331</v>
      </c>
      <c r="D16" s="43">
        <f>+D14</f>
        <v>2016</v>
      </c>
      <c r="E16" s="20" t="s">
        <v>45</v>
      </c>
      <c r="F16" s="20" t="s">
        <v>332</v>
      </c>
      <c r="G16" s="21"/>
      <c r="H16" s="22">
        <v>286</v>
      </c>
      <c r="I16" s="20">
        <v>233</v>
      </c>
      <c r="J16" s="21"/>
      <c r="K16" s="23">
        <v>52094.014732965014</v>
      </c>
      <c r="L16" s="20">
        <v>650</v>
      </c>
      <c r="M16" s="21"/>
      <c r="N16" s="24">
        <f t="shared" ref="N16" si="20">(K16+L16)*$N$8</f>
        <v>11076.243093922652</v>
      </c>
      <c r="O16" s="25">
        <v>0.14749999999999999</v>
      </c>
      <c r="P16" s="26">
        <f t="shared" ref="P16" si="21">(K16+L16)*O16</f>
        <v>7779.7421731123395</v>
      </c>
      <c r="Q16" s="23">
        <f t="shared" ref="Q16" si="22">K16+L16+N16+P16</f>
        <v>71600</v>
      </c>
      <c r="R16" s="21"/>
      <c r="S16" s="24">
        <f t="shared" si="2"/>
        <v>11076.243093922652</v>
      </c>
      <c r="T16" s="25">
        <v>0.16</v>
      </c>
      <c r="U16" s="26">
        <f t="shared" ref="U16" si="23">($K16+$L16)*T16</f>
        <v>8439.0423572744021</v>
      </c>
      <c r="V16" s="23">
        <f t="shared" si="4"/>
        <v>72259.300184162072</v>
      </c>
      <c r="W16" s="21"/>
      <c r="X16" s="24">
        <f t="shared" si="5"/>
        <v>11076.243093922652</v>
      </c>
      <c r="Y16" s="25">
        <v>0.16900000000000001</v>
      </c>
      <c r="Z16" s="26">
        <f t="shared" ref="Z16" si="24">($K16+$L16)*Y16</f>
        <v>8913.7384898710879</v>
      </c>
      <c r="AA16" s="23">
        <f t="shared" ref="AA16" si="25">$K16+$L16+X16+Z16</f>
        <v>72733.996316758756</v>
      </c>
      <c r="AB16" s="21"/>
      <c r="AC16" s="24">
        <f t="shared" si="8"/>
        <v>11076.243093922652</v>
      </c>
      <c r="AD16" s="25">
        <v>0.16</v>
      </c>
      <c r="AE16" s="26">
        <f t="shared" ref="AE16" si="26">($K16+$L16)*AD16</f>
        <v>8439.0423572744021</v>
      </c>
      <c r="AF16" s="23">
        <f t="shared" ref="AF16" si="27">$K16+$L16+AC16+AE16</f>
        <v>72259.300184162072</v>
      </c>
      <c r="AG16" s="21"/>
    </row>
    <row r="17" spans="3:33" ht="24" customHeight="1" x14ac:dyDescent="0.25">
      <c r="C17" s="18" t="s">
        <v>202</v>
      </c>
      <c r="D17" s="43">
        <f>+D15</f>
        <v>2016</v>
      </c>
      <c r="E17" s="20" t="s">
        <v>45</v>
      </c>
      <c r="F17" s="20" t="s">
        <v>333</v>
      </c>
      <c r="G17" s="21"/>
      <c r="H17" s="22">
        <v>286</v>
      </c>
      <c r="I17" s="20">
        <v>233</v>
      </c>
      <c r="J17" s="21"/>
      <c r="K17" s="23">
        <v>56145.580110497242</v>
      </c>
      <c r="L17" s="20">
        <v>650</v>
      </c>
      <c r="M17" s="21"/>
      <c r="N17" s="24">
        <f t="shared" si="11"/>
        <v>11927.07182320442</v>
      </c>
      <c r="O17" s="25">
        <v>0.14749999999999999</v>
      </c>
      <c r="P17" s="26">
        <f t="shared" si="0"/>
        <v>8377.348066298342</v>
      </c>
      <c r="Q17" s="23">
        <f t="shared" si="1"/>
        <v>77100</v>
      </c>
      <c r="R17" s="21"/>
      <c r="S17" s="24">
        <f t="shared" si="2"/>
        <v>11927.07182320442</v>
      </c>
      <c r="T17" s="25">
        <v>0.16</v>
      </c>
      <c r="U17" s="26">
        <f t="shared" si="3"/>
        <v>9087.2928176795594</v>
      </c>
      <c r="V17" s="23">
        <f t="shared" si="4"/>
        <v>77809.944751381219</v>
      </c>
      <c r="W17" s="21"/>
      <c r="X17" s="24">
        <f t="shared" si="5"/>
        <v>11927.07182320442</v>
      </c>
      <c r="Y17" s="25">
        <v>0.16900000000000001</v>
      </c>
      <c r="Z17" s="26">
        <f t="shared" si="6"/>
        <v>9598.4530386740353</v>
      </c>
      <c r="AA17" s="23">
        <f t="shared" si="7"/>
        <v>78321.104972375702</v>
      </c>
      <c r="AB17" s="21"/>
      <c r="AC17" s="24">
        <f t="shared" si="8"/>
        <v>11927.07182320442</v>
      </c>
      <c r="AD17" s="25">
        <v>0.16</v>
      </c>
      <c r="AE17" s="26">
        <f t="shared" si="9"/>
        <v>9087.2928176795594</v>
      </c>
      <c r="AF17" s="23">
        <f t="shared" si="10"/>
        <v>77809.944751381219</v>
      </c>
      <c r="AG17" s="21"/>
    </row>
    <row r="18" spans="3:33" ht="24" customHeight="1" x14ac:dyDescent="0.25">
      <c r="C18" s="18" t="s">
        <v>203</v>
      </c>
      <c r="D18" s="43">
        <f>+D17</f>
        <v>2016</v>
      </c>
      <c r="E18" s="20" t="s">
        <v>46</v>
      </c>
      <c r="F18" s="20" t="s">
        <v>334</v>
      </c>
      <c r="G18" s="21"/>
      <c r="H18" s="22">
        <v>352</v>
      </c>
      <c r="I18" s="20">
        <v>304</v>
      </c>
      <c r="J18" s="21"/>
      <c r="K18" s="23">
        <v>62775.414364640885</v>
      </c>
      <c r="L18" s="20">
        <v>650</v>
      </c>
      <c r="M18" s="21"/>
      <c r="N18" s="24">
        <f t="shared" si="11"/>
        <v>13319.337016574586</v>
      </c>
      <c r="O18" s="25">
        <v>0.14749999999999999</v>
      </c>
      <c r="P18" s="26">
        <f t="shared" si="0"/>
        <v>9355.2486187845298</v>
      </c>
      <c r="Q18" s="23">
        <f t="shared" si="1"/>
        <v>86100</v>
      </c>
      <c r="R18" s="21"/>
      <c r="S18" s="24">
        <f t="shared" si="2"/>
        <v>13319.337016574586</v>
      </c>
      <c r="T18" s="25">
        <v>0.16</v>
      </c>
      <c r="U18" s="26">
        <f t="shared" si="3"/>
        <v>10148.066298342541</v>
      </c>
      <c r="V18" s="23">
        <f t="shared" si="4"/>
        <v>86892.817679558008</v>
      </c>
      <c r="W18" s="21"/>
      <c r="X18" s="24">
        <f t="shared" si="5"/>
        <v>13319.337016574586</v>
      </c>
      <c r="Y18" s="25">
        <v>0.16900000000000001</v>
      </c>
      <c r="Z18" s="26">
        <f t="shared" si="6"/>
        <v>10718.89502762431</v>
      </c>
      <c r="AA18" s="23">
        <f t="shared" si="7"/>
        <v>87463.646408839777</v>
      </c>
      <c r="AB18" s="21"/>
      <c r="AC18" s="24">
        <f t="shared" si="8"/>
        <v>13319.337016574586</v>
      </c>
      <c r="AD18" s="25">
        <v>0.16</v>
      </c>
      <c r="AE18" s="26">
        <f t="shared" si="9"/>
        <v>10148.066298342541</v>
      </c>
      <c r="AF18" s="23">
        <f t="shared" si="10"/>
        <v>86892.817679558008</v>
      </c>
      <c r="AG18" s="21"/>
    </row>
    <row r="19" spans="3:33" ht="24" customHeight="1" x14ac:dyDescent="0.25">
      <c r="C19" s="18" t="s">
        <v>204</v>
      </c>
      <c r="D19" s="43">
        <f>+D9</f>
        <v>2016</v>
      </c>
      <c r="E19" s="20" t="s">
        <v>47</v>
      </c>
      <c r="F19" s="127" t="s">
        <v>335</v>
      </c>
      <c r="G19" s="21"/>
      <c r="H19" s="22">
        <v>468</v>
      </c>
      <c r="I19" s="20">
        <v>315</v>
      </c>
      <c r="J19" s="21"/>
      <c r="K19" s="23">
        <v>73162.154696132595</v>
      </c>
      <c r="L19" s="20">
        <v>650</v>
      </c>
      <c r="M19" s="21"/>
      <c r="N19" s="24">
        <f t="shared" si="11"/>
        <v>15500.552486187844</v>
      </c>
      <c r="O19" s="25">
        <v>0.14749999999999999</v>
      </c>
      <c r="P19" s="26">
        <f t="shared" si="0"/>
        <v>10887.292817679558</v>
      </c>
      <c r="Q19" s="23">
        <f t="shared" si="1"/>
        <v>100200</v>
      </c>
      <c r="R19" s="21"/>
      <c r="S19" s="24">
        <f t="shared" si="2"/>
        <v>15500.552486187844</v>
      </c>
      <c r="T19" s="25">
        <v>0.16</v>
      </c>
      <c r="U19" s="26">
        <f t="shared" si="3"/>
        <v>11809.944751381216</v>
      </c>
      <c r="V19" s="23">
        <f t="shared" si="4"/>
        <v>101122.65193370167</v>
      </c>
      <c r="W19" s="21"/>
      <c r="X19" s="24">
        <f t="shared" si="5"/>
        <v>15500.552486187844</v>
      </c>
      <c r="Y19" s="25">
        <v>0.16900000000000001</v>
      </c>
      <c r="Z19" s="26">
        <f t="shared" si="6"/>
        <v>12474.254143646409</v>
      </c>
      <c r="AA19" s="23">
        <f t="shared" si="7"/>
        <v>101786.96132596685</v>
      </c>
      <c r="AB19" s="21"/>
      <c r="AC19" s="24">
        <f t="shared" si="8"/>
        <v>15500.552486187844</v>
      </c>
      <c r="AD19" s="25">
        <v>0.16</v>
      </c>
      <c r="AE19" s="26">
        <f t="shared" si="9"/>
        <v>11809.944751381216</v>
      </c>
      <c r="AF19" s="23">
        <f t="shared" si="10"/>
        <v>101122.65193370167</v>
      </c>
      <c r="AG19" s="21"/>
    </row>
    <row r="23" spans="3:33" ht="15" customHeight="1" x14ac:dyDescent="0.25">
      <c r="N23" s="137" t="s">
        <v>169</v>
      </c>
      <c r="O23" s="138"/>
      <c r="P23" s="138"/>
      <c r="Q23" s="139"/>
      <c r="S23" s="137" t="s">
        <v>17</v>
      </c>
      <c r="T23" s="138"/>
      <c r="U23" s="138"/>
      <c r="V23" s="139"/>
      <c r="X23" s="137" t="s">
        <v>19</v>
      </c>
      <c r="Y23" s="138"/>
      <c r="Z23" s="138"/>
      <c r="AA23" s="139"/>
      <c r="AC23" s="137" t="s">
        <v>21</v>
      </c>
      <c r="AD23" s="138"/>
      <c r="AE23" s="138"/>
      <c r="AF23" s="139"/>
    </row>
    <row r="24" spans="3:33" x14ac:dyDescent="0.25">
      <c r="N24" s="140"/>
      <c r="O24" s="141"/>
      <c r="P24" s="141"/>
      <c r="Q24" s="142"/>
      <c r="S24" s="140"/>
      <c r="T24" s="141"/>
      <c r="U24" s="141"/>
      <c r="V24" s="142"/>
      <c r="X24" s="140"/>
      <c r="Y24" s="141"/>
      <c r="Z24" s="141"/>
      <c r="AA24" s="142"/>
      <c r="AC24" s="140"/>
      <c r="AD24" s="141"/>
      <c r="AE24" s="141"/>
      <c r="AF24" s="142"/>
    </row>
    <row r="25" spans="3:33" x14ac:dyDescent="0.25">
      <c r="N25" s="143"/>
      <c r="O25" s="144"/>
      <c r="P25" s="144"/>
      <c r="Q25" s="145"/>
      <c r="S25" s="143"/>
      <c r="T25" s="144"/>
      <c r="U25" s="144"/>
      <c r="V25" s="145"/>
      <c r="X25" s="143"/>
      <c r="Y25" s="144"/>
      <c r="Z25" s="144"/>
      <c r="AA25" s="145"/>
      <c r="AC25" s="143"/>
      <c r="AD25" s="144"/>
      <c r="AE25" s="144"/>
      <c r="AF25" s="145"/>
    </row>
    <row r="26" spans="3:33" ht="12.75" customHeight="1" x14ac:dyDescent="0.25"/>
    <row r="27" spans="3:33" ht="30" x14ac:dyDescent="0.25">
      <c r="C27" s="1"/>
      <c r="D27" s="2" t="s">
        <v>0</v>
      </c>
      <c r="E27" s="2" t="s">
        <v>1</v>
      </c>
      <c r="F27" s="2" t="s">
        <v>2</v>
      </c>
      <c r="G27" s="3"/>
      <c r="H27" s="4" t="s">
        <v>3</v>
      </c>
      <c r="I27" s="5" t="s">
        <v>4</v>
      </c>
      <c r="J27" s="6"/>
      <c r="K27" s="7" t="s">
        <v>5</v>
      </c>
      <c r="L27" s="2" t="s">
        <v>6</v>
      </c>
      <c r="N27" s="2" t="s">
        <v>7</v>
      </c>
      <c r="O27" s="8" t="s">
        <v>8</v>
      </c>
      <c r="P27" s="2" t="s">
        <v>9</v>
      </c>
      <c r="Q27" s="7" t="s">
        <v>10</v>
      </c>
      <c r="R27" s="6"/>
      <c r="S27" s="2" t="s">
        <v>18</v>
      </c>
      <c r="T27" s="8" t="s">
        <v>8</v>
      </c>
      <c r="U27" s="2" t="s">
        <v>9</v>
      </c>
      <c r="V27" s="7" t="s">
        <v>10</v>
      </c>
      <c r="W27" s="6"/>
      <c r="X27" s="2" t="s">
        <v>20</v>
      </c>
      <c r="Y27" s="8" t="s">
        <v>8</v>
      </c>
      <c r="Z27" s="2" t="s">
        <v>9</v>
      </c>
      <c r="AA27" s="7" t="s">
        <v>10</v>
      </c>
      <c r="AC27" s="2" t="s">
        <v>22</v>
      </c>
      <c r="AD27" s="8" t="s">
        <v>8</v>
      </c>
      <c r="AE27" s="2" t="s">
        <v>9</v>
      </c>
      <c r="AF27" s="7" t="s">
        <v>10</v>
      </c>
    </row>
    <row r="28" spans="3:33" ht="15.75" x14ac:dyDescent="0.25">
      <c r="C28" s="9"/>
      <c r="D28" s="10"/>
      <c r="E28" s="11"/>
      <c r="F28" s="11"/>
      <c r="G28" s="9"/>
      <c r="H28" s="12"/>
      <c r="I28" s="12"/>
      <c r="J28" s="9"/>
      <c r="K28" s="13">
        <v>350</v>
      </c>
      <c r="L28" s="14"/>
      <c r="N28" s="34">
        <v>0.21</v>
      </c>
      <c r="O28" s="15"/>
      <c r="P28" s="16"/>
      <c r="Q28" s="17"/>
      <c r="R28" s="9"/>
      <c r="S28" s="34">
        <v>0.13500000000000001</v>
      </c>
      <c r="T28" s="15"/>
      <c r="U28" s="16"/>
      <c r="V28" s="17"/>
      <c r="W28" s="9"/>
      <c r="X28" s="34">
        <v>0</v>
      </c>
      <c r="Y28" s="15"/>
      <c r="Z28" s="16"/>
      <c r="AA28" s="17"/>
      <c r="AC28" s="34">
        <v>8.4000000000000005E-2</v>
      </c>
      <c r="AD28" s="15"/>
      <c r="AE28" s="16"/>
      <c r="AF28" s="17"/>
    </row>
    <row r="29" spans="3:33" ht="24.75" customHeight="1" x14ac:dyDescent="0.25">
      <c r="C29" s="18" t="str">
        <f t="shared" ref="C29:D31" si="28">+C9</f>
        <v>G Cherokee 3.0 V6 CRD Laredo 190CV E6</v>
      </c>
      <c r="D29" s="19">
        <f t="shared" si="28"/>
        <v>2016</v>
      </c>
      <c r="E29" s="20" t="s">
        <v>11</v>
      </c>
      <c r="F29" s="20" t="str">
        <f>+F9</f>
        <v>604.H8M.1</v>
      </c>
      <c r="G29" s="21"/>
      <c r="H29" s="22">
        <f t="shared" ref="H29:I31" si="29">+H9</f>
        <v>190</v>
      </c>
      <c r="I29" s="20">
        <f t="shared" si="29"/>
        <v>184</v>
      </c>
      <c r="J29" s="21"/>
      <c r="K29" s="23">
        <f t="shared" ref="K29:L31" si="30">+K9</f>
        <v>43900.669216061178</v>
      </c>
      <c r="L29" s="20">
        <f t="shared" si="30"/>
        <v>650</v>
      </c>
      <c r="N29" s="24">
        <f t="shared" ref="N29:N39" si="31">($K29+$L29)*N$28</f>
        <v>9355.6405353728478</v>
      </c>
      <c r="O29" s="25">
        <v>9.7500000000000003E-2</v>
      </c>
      <c r="P29" s="26">
        <f t="shared" ref="P29:P39" si="32">($K29+$L29)*O29</f>
        <v>4343.6902485659648</v>
      </c>
      <c r="Q29" s="23">
        <f t="shared" ref="Q29:Q39" si="33">$K29+$L29+N29+P29</f>
        <v>58249.999999999993</v>
      </c>
      <c r="R29" s="21"/>
      <c r="S29" s="24">
        <f>($K29+$L29)*S$28</f>
        <v>6014.3403441682594</v>
      </c>
      <c r="T29" s="25">
        <v>8.7499999999999994E-2</v>
      </c>
      <c r="U29" s="26">
        <f t="shared" ref="U29:U39" si="34">($K29+$L29)*T29</f>
        <v>3898.1835564053526</v>
      </c>
      <c r="V29" s="23">
        <f t="shared" ref="V29:V39" si="35">$K29+$L29+S29+U29</f>
        <v>54463.193116634793</v>
      </c>
      <c r="W29" s="21"/>
      <c r="X29" s="24">
        <f>($K29+$L29)*X$28</f>
        <v>0</v>
      </c>
      <c r="Y29" s="25">
        <v>0</v>
      </c>
      <c r="Z29" s="26">
        <f t="shared" ref="Z29:Z39" si="36">($K29+$L29)*Y29</f>
        <v>0</v>
      </c>
      <c r="AA29" s="23">
        <f t="shared" ref="AA29:AA39" si="37">$K29+$L29+X29+Z29</f>
        <v>44550.669216061178</v>
      </c>
      <c r="AC29" s="24">
        <f>($K29+$L29)*AC$28</f>
        <v>3742.2562141491394</v>
      </c>
      <c r="AD29" s="25">
        <v>0</v>
      </c>
      <c r="AE29" s="26">
        <f t="shared" ref="AE29:AE39" si="38">($K29+$L29)*AD29</f>
        <v>0</v>
      </c>
      <c r="AF29" s="23">
        <f t="shared" ref="AF29:AF39" si="39">$K29+$L29+AC29+AE29</f>
        <v>48292.925430210315</v>
      </c>
    </row>
    <row r="30" spans="3:33" ht="24.75" customHeight="1" x14ac:dyDescent="0.25">
      <c r="C30" s="18" t="str">
        <f t="shared" si="28"/>
        <v>G Cherokee 3.0 V6 CRD Limited 190CV E6</v>
      </c>
      <c r="D30" s="19">
        <f t="shared" si="28"/>
        <v>2016</v>
      </c>
      <c r="E30" s="20" t="s">
        <v>11</v>
      </c>
      <c r="F30" s="20" t="str">
        <f>+F10</f>
        <v>604.MBM.1</v>
      </c>
      <c r="G30" s="21"/>
      <c r="H30" s="22">
        <f t="shared" si="29"/>
        <v>190</v>
      </c>
      <c r="I30" s="20">
        <f t="shared" si="29"/>
        <v>184</v>
      </c>
      <c r="J30" s="21"/>
      <c r="K30" s="23">
        <f t="shared" si="30"/>
        <v>48871.988527724665</v>
      </c>
      <c r="L30" s="20">
        <f t="shared" si="30"/>
        <v>650</v>
      </c>
      <c r="N30" s="24">
        <f t="shared" si="31"/>
        <v>10399.617590822179</v>
      </c>
      <c r="O30" s="25">
        <v>9.7500000000000003E-2</v>
      </c>
      <c r="P30" s="26">
        <f t="shared" si="32"/>
        <v>4828.3938814531548</v>
      </c>
      <c r="Q30" s="23">
        <f t="shared" si="33"/>
        <v>64750</v>
      </c>
      <c r="R30" s="21"/>
      <c r="S30" s="24">
        <f t="shared" ref="S30:S39" si="40">($K30+$L30)*S$28</f>
        <v>6685.4684512428303</v>
      </c>
      <c r="T30" s="25">
        <v>8.7499999999999994E-2</v>
      </c>
      <c r="U30" s="26">
        <f t="shared" si="34"/>
        <v>4333.1739961759076</v>
      </c>
      <c r="V30" s="23">
        <f t="shared" si="35"/>
        <v>60540.630975143402</v>
      </c>
      <c r="W30" s="21"/>
      <c r="X30" s="24">
        <f t="shared" ref="X30:X39" si="41">($K30+$L30)*X$28</f>
        <v>0</v>
      </c>
      <c r="Y30" s="25">
        <v>0</v>
      </c>
      <c r="Z30" s="26">
        <f t="shared" si="36"/>
        <v>0</v>
      </c>
      <c r="AA30" s="23">
        <f t="shared" si="37"/>
        <v>49521.988527724665</v>
      </c>
      <c r="AC30" s="24">
        <f t="shared" ref="AC30:AC39" si="42">($K30+$L30)*AC$28</f>
        <v>4159.8470363288725</v>
      </c>
      <c r="AD30" s="25">
        <v>0</v>
      </c>
      <c r="AE30" s="26">
        <f t="shared" si="38"/>
        <v>0</v>
      </c>
      <c r="AF30" s="23">
        <f t="shared" si="39"/>
        <v>53681.835564053537</v>
      </c>
    </row>
    <row r="31" spans="3:33" ht="24.75" customHeight="1" x14ac:dyDescent="0.25">
      <c r="C31" s="18" t="str">
        <f t="shared" si="28"/>
        <v>G Cherokee 3.0 V6 CRD Limited 250CV E6</v>
      </c>
      <c r="D31" s="19">
        <f t="shared" si="28"/>
        <v>2016</v>
      </c>
      <c r="E31" s="20" t="s">
        <v>11</v>
      </c>
      <c r="F31" s="20" t="str">
        <f>+F11</f>
        <v>604.MBL.1</v>
      </c>
      <c r="G31" s="21"/>
      <c r="H31" s="22">
        <f t="shared" si="29"/>
        <v>250</v>
      </c>
      <c r="I31" s="20">
        <f t="shared" si="29"/>
        <v>184</v>
      </c>
      <c r="J31" s="21"/>
      <c r="K31" s="23">
        <f t="shared" si="30"/>
        <v>51931.261950286804</v>
      </c>
      <c r="L31" s="20">
        <f t="shared" si="30"/>
        <v>650</v>
      </c>
      <c r="N31" s="24">
        <f t="shared" si="31"/>
        <v>11042.065009560229</v>
      </c>
      <c r="O31" s="25">
        <v>9.7500000000000003E-2</v>
      </c>
      <c r="P31" s="26">
        <f t="shared" si="32"/>
        <v>5126.6730401529639</v>
      </c>
      <c r="Q31" s="23">
        <f t="shared" si="33"/>
        <v>68750</v>
      </c>
      <c r="R31" s="21"/>
      <c r="S31" s="24">
        <f t="shared" si="40"/>
        <v>7098.4703632887185</v>
      </c>
      <c r="T31" s="25">
        <v>8.7499999999999994E-2</v>
      </c>
      <c r="U31" s="26">
        <f t="shared" si="34"/>
        <v>4600.860420650095</v>
      </c>
      <c r="V31" s="23">
        <f t="shared" si="35"/>
        <v>64280.592734225618</v>
      </c>
      <c r="W31" s="21"/>
      <c r="X31" s="24">
        <f t="shared" si="41"/>
        <v>0</v>
      </c>
      <c r="Y31" s="25">
        <v>0</v>
      </c>
      <c r="Z31" s="26">
        <f t="shared" si="36"/>
        <v>0</v>
      </c>
      <c r="AA31" s="23">
        <f t="shared" si="37"/>
        <v>52581.261950286804</v>
      </c>
      <c r="AC31" s="24">
        <f t="shared" si="42"/>
        <v>4416.8260038240915</v>
      </c>
      <c r="AD31" s="25">
        <v>0</v>
      </c>
      <c r="AE31" s="26">
        <f t="shared" si="38"/>
        <v>0</v>
      </c>
      <c r="AF31" s="23">
        <f t="shared" si="39"/>
        <v>56998.087954110895</v>
      </c>
    </row>
    <row r="32" spans="3:33" ht="24.75" customHeight="1" x14ac:dyDescent="0.25">
      <c r="C32" s="18" t="str">
        <f t="shared" ref="C32:D32" si="43">+C12</f>
        <v>G Cherokee 3.0 V6 CRD Night Eagle 250CV E6 (Ed. Esp.)</v>
      </c>
      <c r="D32" s="19">
        <f t="shared" si="43"/>
        <v>2016</v>
      </c>
      <c r="E32" s="20" t="s">
        <v>11</v>
      </c>
      <c r="F32" s="20" t="str">
        <f t="shared" ref="F32:F33" si="44">+F12</f>
        <v>604.NML.1</v>
      </c>
      <c r="G32" s="21"/>
      <c r="H32" s="22">
        <f t="shared" ref="H32:I32" si="45">+H12</f>
        <v>250</v>
      </c>
      <c r="I32" s="20">
        <f t="shared" si="45"/>
        <v>184</v>
      </c>
      <c r="J32" s="21"/>
      <c r="K32" s="23">
        <f t="shared" ref="K32:L32" si="46">+K12</f>
        <v>54340.439770554491</v>
      </c>
      <c r="L32" s="20">
        <f t="shared" si="46"/>
        <v>650</v>
      </c>
      <c r="N32" s="24">
        <f t="shared" si="31"/>
        <v>11547.992351816443</v>
      </c>
      <c r="O32" s="25">
        <v>9.7500000000000003E-2</v>
      </c>
      <c r="P32" s="26">
        <f t="shared" ref="P32:P33" si="47">($K32+$L32)*O32</f>
        <v>5361.5678776290633</v>
      </c>
      <c r="Q32" s="23">
        <f t="shared" ref="Q32:Q33" si="48">$K32+$L32+N32+P32</f>
        <v>71899.999999999985</v>
      </c>
      <c r="R32" s="21"/>
      <c r="S32" s="24">
        <f t="shared" si="40"/>
        <v>7423.7093690248566</v>
      </c>
      <c r="T32" s="25">
        <v>8.7499999999999994E-2</v>
      </c>
      <c r="U32" s="26">
        <f t="shared" ref="U32:U33" si="49">($K32+$L32)*T32</f>
        <v>4811.663479923518</v>
      </c>
      <c r="V32" s="23">
        <f t="shared" ref="V32:V33" si="50">$K32+$L32+S32+U32</f>
        <v>67225.81261950286</v>
      </c>
      <c r="W32" s="21"/>
      <c r="X32" s="24">
        <f t="shared" si="41"/>
        <v>0</v>
      </c>
      <c r="Y32" s="25">
        <v>0</v>
      </c>
      <c r="Z32" s="26">
        <f t="shared" ref="Z32:Z33" si="51">($K32+$L32)*Y32</f>
        <v>0</v>
      </c>
      <c r="AA32" s="23">
        <f t="shared" ref="AA32:AA33" si="52">$K32+$L32+X32+Z32</f>
        <v>54990.439770554491</v>
      </c>
      <c r="AC32" s="24">
        <f t="shared" si="42"/>
        <v>4619.1969407265779</v>
      </c>
      <c r="AD32" s="25">
        <v>0</v>
      </c>
      <c r="AE32" s="26">
        <f t="shared" ref="AE32:AE33" si="53">($K32+$L32)*AD32</f>
        <v>0</v>
      </c>
      <c r="AF32" s="23">
        <f t="shared" ref="AF32:AF33" si="54">$K32+$L32+AC32+AE32</f>
        <v>59609.636711281069</v>
      </c>
    </row>
    <row r="33" spans="3:32" ht="24.75" customHeight="1" x14ac:dyDescent="0.25">
      <c r="C33" s="18" t="str">
        <f t="shared" ref="C33:D33" si="55">+C13</f>
        <v>G Cherokee 3.0 V6 CRD Trailhawk 250CV E6</v>
      </c>
      <c r="D33" s="19">
        <f t="shared" si="55"/>
        <v>2016</v>
      </c>
      <c r="E33" s="20" t="s">
        <v>11</v>
      </c>
      <c r="F33" s="20" t="str">
        <f t="shared" si="44"/>
        <v>604.XJL.1</v>
      </c>
      <c r="G33" s="21"/>
      <c r="H33" s="22">
        <f t="shared" ref="H33:I33" si="56">+H13</f>
        <v>250</v>
      </c>
      <c r="I33" s="20">
        <f t="shared" si="56"/>
        <v>184</v>
      </c>
      <c r="J33" s="21"/>
      <c r="K33" s="23">
        <f t="shared" ref="K33:L33" si="57">+K13</f>
        <v>55640.630975143402</v>
      </c>
      <c r="L33" s="20">
        <f t="shared" si="57"/>
        <v>650</v>
      </c>
      <c r="N33" s="24">
        <f t="shared" si="31"/>
        <v>11821.032504780114</v>
      </c>
      <c r="O33" s="25">
        <v>9.7500000000000003E-2</v>
      </c>
      <c r="P33" s="26">
        <f t="shared" si="47"/>
        <v>5488.336520076482</v>
      </c>
      <c r="Q33" s="23">
        <f t="shared" si="48"/>
        <v>73600</v>
      </c>
      <c r="R33" s="21"/>
      <c r="S33" s="24">
        <f t="shared" si="40"/>
        <v>7599.2351816443597</v>
      </c>
      <c r="T33" s="25">
        <v>8.7499999999999994E-2</v>
      </c>
      <c r="U33" s="26">
        <f t="shared" si="49"/>
        <v>4925.4302103250475</v>
      </c>
      <c r="V33" s="23">
        <f t="shared" si="50"/>
        <v>68815.296367112809</v>
      </c>
      <c r="W33" s="21"/>
      <c r="X33" s="24">
        <f t="shared" si="41"/>
        <v>0</v>
      </c>
      <c r="Y33" s="25">
        <v>0</v>
      </c>
      <c r="Z33" s="26">
        <f t="shared" si="51"/>
        <v>0</v>
      </c>
      <c r="AA33" s="23">
        <f t="shared" si="52"/>
        <v>56290.630975143402</v>
      </c>
      <c r="AC33" s="24">
        <f t="shared" si="42"/>
        <v>4728.4130019120457</v>
      </c>
      <c r="AD33" s="25">
        <v>0</v>
      </c>
      <c r="AE33" s="26">
        <f t="shared" si="53"/>
        <v>0</v>
      </c>
      <c r="AF33" s="23">
        <f t="shared" si="54"/>
        <v>61019.043977055451</v>
      </c>
    </row>
    <row r="34" spans="3:32" ht="24.75" customHeight="1" x14ac:dyDescent="0.25">
      <c r="C34" s="18" t="str">
        <f t="shared" ref="C34:D39" si="58">+C14</f>
        <v>G Cherokee 3.0 V6 CRD Overland 250CV E6</v>
      </c>
      <c r="D34" s="19">
        <f t="shared" si="58"/>
        <v>2016</v>
      </c>
      <c r="E34" s="20" t="s">
        <v>11</v>
      </c>
      <c r="F34" s="20" t="str">
        <f t="shared" ref="F34:F39" si="59">+F14</f>
        <v>604.RDL.1</v>
      </c>
      <c r="G34" s="21"/>
      <c r="H34" s="22">
        <f t="shared" ref="H34:I39" si="60">+H14</f>
        <v>250</v>
      </c>
      <c r="I34" s="20">
        <f t="shared" si="60"/>
        <v>184</v>
      </c>
      <c r="J34" s="21"/>
      <c r="K34" s="23">
        <f t="shared" ref="K34:L39" si="61">+K14</f>
        <v>59847.131931166346</v>
      </c>
      <c r="L34" s="20">
        <f t="shared" si="61"/>
        <v>650</v>
      </c>
      <c r="N34" s="24">
        <f t="shared" si="31"/>
        <v>12704.397705544932</v>
      </c>
      <c r="O34" s="25">
        <v>9.7500000000000003E-2</v>
      </c>
      <c r="P34" s="26">
        <f t="shared" si="32"/>
        <v>5898.4703632887185</v>
      </c>
      <c r="Q34" s="23">
        <f t="shared" si="33"/>
        <v>79100</v>
      </c>
      <c r="R34" s="21"/>
      <c r="S34" s="24">
        <f t="shared" si="40"/>
        <v>8167.1128107074574</v>
      </c>
      <c r="T34" s="25">
        <v>8.7499999999999994E-2</v>
      </c>
      <c r="U34" s="26">
        <f t="shared" si="34"/>
        <v>5293.4990439770554</v>
      </c>
      <c r="V34" s="23">
        <f t="shared" si="35"/>
        <v>73957.743785850849</v>
      </c>
      <c r="W34" s="21"/>
      <c r="X34" s="24">
        <f t="shared" si="41"/>
        <v>0</v>
      </c>
      <c r="Y34" s="25">
        <v>0</v>
      </c>
      <c r="Z34" s="26">
        <f t="shared" si="36"/>
        <v>0</v>
      </c>
      <c r="AA34" s="23">
        <f t="shared" si="37"/>
        <v>60497.131931166346</v>
      </c>
      <c r="AC34" s="24">
        <f t="shared" si="42"/>
        <v>5081.7590822179736</v>
      </c>
      <c r="AD34" s="25">
        <v>0</v>
      </c>
      <c r="AE34" s="26">
        <f t="shared" si="38"/>
        <v>0</v>
      </c>
      <c r="AF34" s="23">
        <f t="shared" si="39"/>
        <v>65578.891013384316</v>
      </c>
    </row>
    <row r="35" spans="3:32" ht="24.75" customHeight="1" x14ac:dyDescent="0.25">
      <c r="C35" s="18" t="str">
        <f t="shared" si="58"/>
        <v>G Cherokee 3.0 V6 CRD Summit 250CV E6</v>
      </c>
      <c r="D35" s="19">
        <f t="shared" si="58"/>
        <v>2016</v>
      </c>
      <c r="E35" s="20" t="s">
        <v>11</v>
      </c>
      <c r="F35" s="20" t="str">
        <f t="shared" si="59"/>
        <v>604.1EL.1</v>
      </c>
      <c r="G35" s="21"/>
      <c r="H35" s="22">
        <f t="shared" si="60"/>
        <v>250</v>
      </c>
      <c r="I35" s="20">
        <f t="shared" si="60"/>
        <v>184</v>
      </c>
      <c r="J35" s="21"/>
      <c r="K35" s="23">
        <f t="shared" si="61"/>
        <v>63059.369024856591</v>
      </c>
      <c r="L35" s="20">
        <f t="shared" si="61"/>
        <v>650</v>
      </c>
      <c r="N35" s="24">
        <f t="shared" si="31"/>
        <v>13378.967495219884</v>
      </c>
      <c r="O35" s="25">
        <v>9.7500000000000003E-2</v>
      </c>
      <c r="P35" s="26">
        <f t="shared" si="32"/>
        <v>6211.663479923518</v>
      </c>
      <c r="Q35" s="23">
        <f t="shared" si="33"/>
        <v>83299.999999999985</v>
      </c>
      <c r="R35" s="21"/>
      <c r="S35" s="24">
        <f t="shared" si="40"/>
        <v>8600.7648183556412</v>
      </c>
      <c r="T35" s="25">
        <v>8.7499999999999994E-2</v>
      </c>
      <c r="U35" s="26">
        <f t="shared" si="34"/>
        <v>5574.5697896749516</v>
      </c>
      <c r="V35" s="23">
        <f t="shared" si="35"/>
        <v>77884.703632887176</v>
      </c>
      <c r="W35" s="21"/>
      <c r="X35" s="24">
        <f t="shared" si="41"/>
        <v>0</v>
      </c>
      <c r="Y35" s="25">
        <v>0</v>
      </c>
      <c r="Z35" s="26">
        <f t="shared" si="36"/>
        <v>0</v>
      </c>
      <c r="AA35" s="23">
        <f t="shared" si="37"/>
        <v>63709.369024856591</v>
      </c>
      <c r="AC35" s="24">
        <f t="shared" si="42"/>
        <v>5351.5869980879543</v>
      </c>
      <c r="AD35" s="25">
        <v>0</v>
      </c>
      <c r="AE35" s="26">
        <f t="shared" si="38"/>
        <v>0</v>
      </c>
      <c r="AF35" s="23">
        <f t="shared" si="39"/>
        <v>69060.956022944549</v>
      </c>
    </row>
    <row r="36" spans="3:32" ht="23.25" customHeight="1" x14ac:dyDescent="0.25">
      <c r="C36" s="18" t="str">
        <f t="shared" si="58"/>
        <v>G Cherokee 3.6 V6 Trailhawk E6</v>
      </c>
      <c r="D36" s="19">
        <f t="shared" si="58"/>
        <v>2016</v>
      </c>
      <c r="E36" s="20" t="s">
        <v>11</v>
      </c>
      <c r="F36" s="20" t="str">
        <f t="shared" si="59"/>
        <v>604.XGJ.1</v>
      </c>
      <c r="G36" s="21"/>
      <c r="H36" s="22">
        <f t="shared" si="60"/>
        <v>286</v>
      </c>
      <c r="I36" s="20">
        <f t="shared" si="60"/>
        <v>233</v>
      </c>
      <c r="J36" s="21"/>
      <c r="K36" s="23">
        <f t="shared" si="61"/>
        <v>52094.014732965014</v>
      </c>
      <c r="L36" s="20">
        <f t="shared" si="61"/>
        <v>650</v>
      </c>
      <c r="N36" s="24">
        <f t="shared" si="31"/>
        <v>11076.243093922652</v>
      </c>
      <c r="O36" s="25">
        <v>0.159</v>
      </c>
      <c r="P36" s="26">
        <f t="shared" ref="P36" si="62">($K36+$L36)*O36</f>
        <v>8386.2983425414368</v>
      </c>
      <c r="Q36" s="23">
        <f t="shared" ref="Q36" si="63">$K36+$L36+N36+P36</f>
        <v>72206.55616942911</v>
      </c>
      <c r="R36" s="21"/>
      <c r="S36" s="24">
        <f t="shared" si="40"/>
        <v>7120.4419889502769</v>
      </c>
      <c r="T36" s="25">
        <v>0.13750000000000001</v>
      </c>
      <c r="U36" s="26">
        <f t="shared" ref="U36" si="64">($K36+$L36)*T36</f>
        <v>7252.3020257826902</v>
      </c>
      <c r="V36" s="23">
        <f t="shared" ref="V36" si="65">$K36+$L36+S36+U36</f>
        <v>67116.758747697982</v>
      </c>
      <c r="W36" s="21"/>
      <c r="X36" s="24">
        <f t="shared" si="41"/>
        <v>0</v>
      </c>
      <c r="Y36" s="25">
        <v>0</v>
      </c>
      <c r="Z36" s="26">
        <f t="shared" ref="Z36" si="66">($K36+$L36)*Y36</f>
        <v>0</v>
      </c>
      <c r="AA36" s="23">
        <f t="shared" ref="AA36" si="67">$K36+$L36+X36+Z36</f>
        <v>52744.014732965014</v>
      </c>
      <c r="AC36" s="24">
        <f t="shared" si="42"/>
        <v>4430.4972375690613</v>
      </c>
      <c r="AD36" s="25">
        <v>0</v>
      </c>
      <c r="AE36" s="26">
        <f t="shared" ref="AE36" si="68">($K36+$L36)*AD36</f>
        <v>0</v>
      </c>
      <c r="AF36" s="23">
        <f t="shared" ref="AF36" si="69">$K36+$L36+AC36+AE36</f>
        <v>57174.511970534077</v>
      </c>
    </row>
    <row r="37" spans="3:32" ht="23.25" customHeight="1" x14ac:dyDescent="0.25">
      <c r="C37" s="18" t="str">
        <f t="shared" si="58"/>
        <v>G Cherokee 3.6 V6 Overland E6</v>
      </c>
      <c r="D37" s="19">
        <f t="shared" si="58"/>
        <v>2016</v>
      </c>
      <c r="E37" s="20" t="s">
        <v>11</v>
      </c>
      <c r="F37" s="20" t="str">
        <f t="shared" si="59"/>
        <v>604.RGJ.1</v>
      </c>
      <c r="G37" s="21"/>
      <c r="H37" s="22">
        <f t="shared" si="60"/>
        <v>286</v>
      </c>
      <c r="I37" s="20">
        <f t="shared" si="60"/>
        <v>233</v>
      </c>
      <c r="J37" s="21"/>
      <c r="K37" s="23">
        <f t="shared" si="61"/>
        <v>56145.580110497242</v>
      </c>
      <c r="L37" s="20">
        <f t="shared" si="61"/>
        <v>650</v>
      </c>
      <c r="N37" s="24">
        <f t="shared" si="31"/>
        <v>11927.07182320442</v>
      </c>
      <c r="O37" s="25">
        <v>0.159</v>
      </c>
      <c r="P37" s="26">
        <f t="shared" si="32"/>
        <v>9030.4972375690613</v>
      </c>
      <c r="Q37" s="23">
        <f t="shared" si="33"/>
        <v>77753.149171270721</v>
      </c>
      <c r="R37" s="21"/>
      <c r="S37" s="24">
        <f t="shared" si="40"/>
        <v>7667.4033149171282</v>
      </c>
      <c r="T37" s="25">
        <v>0.13750000000000001</v>
      </c>
      <c r="U37" s="26">
        <f t="shared" si="34"/>
        <v>7809.3922651933717</v>
      </c>
      <c r="V37" s="23">
        <f t="shared" si="35"/>
        <v>72272.375690607747</v>
      </c>
      <c r="W37" s="21"/>
      <c r="X37" s="24">
        <f t="shared" si="41"/>
        <v>0</v>
      </c>
      <c r="Y37" s="25">
        <v>0</v>
      </c>
      <c r="Z37" s="26">
        <f t="shared" si="36"/>
        <v>0</v>
      </c>
      <c r="AA37" s="23">
        <f t="shared" si="37"/>
        <v>56795.580110497242</v>
      </c>
      <c r="AC37" s="24">
        <f t="shared" si="42"/>
        <v>4770.8287292817686</v>
      </c>
      <c r="AD37" s="25">
        <v>0</v>
      </c>
      <c r="AE37" s="26">
        <f t="shared" si="38"/>
        <v>0</v>
      </c>
      <c r="AF37" s="23">
        <f t="shared" si="39"/>
        <v>61566.408839779011</v>
      </c>
    </row>
    <row r="38" spans="3:32" ht="23.25" customHeight="1" x14ac:dyDescent="0.25">
      <c r="C38" s="18" t="str">
        <f t="shared" si="58"/>
        <v>G Cherokee 5.7 V8 HEMI Overland E6</v>
      </c>
      <c r="D38" s="19">
        <f t="shared" si="58"/>
        <v>2016</v>
      </c>
      <c r="E38" s="20" t="s">
        <v>11</v>
      </c>
      <c r="F38" s="127" t="str">
        <f t="shared" si="59"/>
        <v>604.R74.1</v>
      </c>
      <c r="G38" s="21"/>
      <c r="H38" s="22">
        <f t="shared" si="60"/>
        <v>352</v>
      </c>
      <c r="I38" s="20">
        <f t="shared" si="60"/>
        <v>304</v>
      </c>
      <c r="J38" s="21"/>
      <c r="K38" s="23">
        <f t="shared" si="61"/>
        <v>62775.414364640885</v>
      </c>
      <c r="L38" s="20">
        <f t="shared" si="61"/>
        <v>650</v>
      </c>
      <c r="N38" s="24">
        <f t="shared" si="31"/>
        <v>13319.337016574586</v>
      </c>
      <c r="O38" s="25">
        <v>0.159</v>
      </c>
      <c r="P38" s="26">
        <f t="shared" si="32"/>
        <v>10084.640883977901</v>
      </c>
      <c r="Q38" s="23">
        <f t="shared" si="33"/>
        <v>86829.392265193368</v>
      </c>
      <c r="R38" s="21"/>
      <c r="S38" s="24">
        <f t="shared" si="40"/>
        <v>8562.4309392265204</v>
      </c>
      <c r="T38" s="25">
        <v>0.13750000000000001</v>
      </c>
      <c r="U38" s="26">
        <f t="shared" si="34"/>
        <v>8720.9944751381227</v>
      </c>
      <c r="V38" s="23">
        <f t="shared" si="35"/>
        <v>80708.839779005531</v>
      </c>
      <c r="W38" s="21"/>
      <c r="X38" s="24">
        <f t="shared" si="41"/>
        <v>0</v>
      </c>
      <c r="Y38" s="25">
        <v>0</v>
      </c>
      <c r="Z38" s="26">
        <f t="shared" si="36"/>
        <v>0</v>
      </c>
      <c r="AA38" s="23">
        <f t="shared" si="37"/>
        <v>63425.414364640885</v>
      </c>
      <c r="AC38" s="24">
        <f t="shared" si="42"/>
        <v>5327.7348066298346</v>
      </c>
      <c r="AD38" s="25">
        <v>0</v>
      </c>
      <c r="AE38" s="26">
        <f t="shared" si="38"/>
        <v>0</v>
      </c>
      <c r="AF38" s="23">
        <f t="shared" si="39"/>
        <v>68753.149171270721</v>
      </c>
    </row>
    <row r="39" spans="3:32" ht="23.25" customHeight="1" x14ac:dyDescent="0.25">
      <c r="C39" s="18" t="str">
        <f t="shared" si="58"/>
        <v>G Cherokee 6.4 V8 HEMI SRT E6</v>
      </c>
      <c r="D39" s="19">
        <f t="shared" si="58"/>
        <v>2016</v>
      </c>
      <c r="E39" s="20" t="s">
        <v>11</v>
      </c>
      <c r="F39" s="127" t="str">
        <f t="shared" si="59"/>
        <v>604.WA9.1</v>
      </c>
      <c r="G39" s="21"/>
      <c r="H39" s="22">
        <f t="shared" si="60"/>
        <v>468</v>
      </c>
      <c r="I39" s="20">
        <f t="shared" si="60"/>
        <v>315</v>
      </c>
      <c r="J39" s="21"/>
      <c r="K39" s="23">
        <f t="shared" si="61"/>
        <v>73162.154696132595</v>
      </c>
      <c r="L39" s="20">
        <f t="shared" si="61"/>
        <v>650</v>
      </c>
      <c r="N39" s="24">
        <f t="shared" si="31"/>
        <v>15500.552486187844</v>
      </c>
      <c r="O39" s="25">
        <v>0.159</v>
      </c>
      <c r="P39" s="26">
        <f t="shared" si="32"/>
        <v>11736.132596685084</v>
      </c>
      <c r="Q39" s="23">
        <f t="shared" si="33"/>
        <v>101048.83977900553</v>
      </c>
      <c r="R39" s="21"/>
      <c r="S39" s="24">
        <f t="shared" si="40"/>
        <v>9964.6408839779015</v>
      </c>
      <c r="T39" s="25">
        <v>0.13750000000000001</v>
      </c>
      <c r="U39" s="26">
        <f t="shared" si="34"/>
        <v>10149.171270718232</v>
      </c>
      <c r="V39" s="23">
        <f t="shared" si="35"/>
        <v>93925.966850828729</v>
      </c>
      <c r="W39" s="21"/>
      <c r="X39" s="24">
        <f t="shared" si="41"/>
        <v>0</v>
      </c>
      <c r="Y39" s="25">
        <v>0</v>
      </c>
      <c r="Z39" s="26">
        <f t="shared" si="36"/>
        <v>0</v>
      </c>
      <c r="AA39" s="23">
        <f t="shared" si="37"/>
        <v>73812.154696132595</v>
      </c>
      <c r="AC39" s="24">
        <f t="shared" si="42"/>
        <v>6200.2209944751385</v>
      </c>
      <c r="AD39" s="25">
        <v>0</v>
      </c>
      <c r="AE39" s="26">
        <f t="shared" si="38"/>
        <v>0</v>
      </c>
      <c r="AF39" s="23">
        <f t="shared" si="39"/>
        <v>80012.375690607732</v>
      </c>
    </row>
  </sheetData>
  <mergeCells count="8">
    <mergeCell ref="N3:Q5"/>
    <mergeCell ref="S3:V5"/>
    <mergeCell ref="X3:AA5"/>
    <mergeCell ref="AC3:AF5"/>
    <mergeCell ref="N23:Q25"/>
    <mergeCell ref="S23:V25"/>
    <mergeCell ref="X23:AA25"/>
    <mergeCell ref="AC23:AF2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K29"/>
  <sheetViews>
    <sheetView showGridLines="0" workbookViewId="0">
      <selection activeCell="C19" sqref="C19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70.140625" bestFit="1" customWidth="1"/>
    <col min="4" max="4" width="11.7109375" customWidth="1"/>
    <col min="5" max="5" width="10.42578125" hidden="1" customWidth="1"/>
    <col min="6" max="6" width="12" bestFit="1" customWidth="1"/>
    <col min="7" max="7" width="2.28515625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" customWidth="1"/>
    <col min="14" max="14" width="11.7109375" bestFit="1" customWidth="1"/>
    <col min="15" max="15" width="7.140625" bestFit="1" customWidth="1"/>
    <col min="16" max="16" width="9.140625" bestFit="1" customWidth="1"/>
    <col min="17" max="17" width="9.28515625" bestFit="1" customWidth="1"/>
    <col min="18" max="18" width="2.140625" customWidth="1"/>
    <col min="19" max="19" width="11.7109375" bestFit="1" customWidth="1"/>
    <col min="20" max="20" width="7.140625" bestFit="1" customWidth="1"/>
    <col min="21" max="21" width="9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9.140625" bestFit="1" customWidth="1"/>
    <col min="27" max="27" width="9.28515625" bestFit="1" customWidth="1"/>
    <col min="28" max="28" width="2.28515625" customWidth="1"/>
    <col min="29" max="29" width="11.5703125" customWidth="1"/>
    <col min="30" max="31" width="8.7109375" customWidth="1"/>
    <col min="32" max="32" width="10.7109375" customWidth="1"/>
    <col min="33" max="33" width="2" customWidth="1"/>
  </cols>
  <sheetData>
    <row r="2" spans="3:37" ht="15" customHeight="1" x14ac:dyDescent="0.25"/>
    <row r="3" spans="3:37" ht="23.25" customHeight="1" x14ac:dyDescent="0.35">
      <c r="D3" s="45" t="s">
        <v>48</v>
      </c>
      <c r="N3" s="137" t="s">
        <v>170</v>
      </c>
      <c r="O3" s="138"/>
      <c r="P3" s="138"/>
      <c r="Q3" s="139"/>
      <c r="S3" s="137" t="s">
        <v>216</v>
      </c>
      <c r="T3" s="138"/>
      <c r="U3" s="138"/>
      <c r="V3" s="139"/>
      <c r="X3" s="137" t="s">
        <v>15</v>
      </c>
      <c r="Y3" s="138"/>
      <c r="Z3" s="138"/>
      <c r="AA3" s="139"/>
      <c r="AC3" s="137" t="s">
        <v>169</v>
      </c>
      <c r="AD3" s="138"/>
      <c r="AE3" s="138"/>
      <c r="AF3" s="139"/>
      <c r="AH3" s="137" t="s">
        <v>217</v>
      </c>
      <c r="AI3" s="138"/>
      <c r="AJ3" s="138"/>
      <c r="AK3" s="139"/>
    </row>
    <row r="4" spans="3:37" ht="18.75" x14ac:dyDescent="0.3">
      <c r="D4" s="44" t="str">
        <f>+'Grand Cherokee MY15'!D4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  <c r="AH4" s="140"/>
      <c r="AI4" s="141"/>
      <c r="AJ4" s="141"/>
      <c r="AK4" s="142"/>
    </row>
    <row r="5" spans="3:37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  <c r="AH5" s="143"/>
      <c r="AI5" s="144"/>
      <c r="AJ5" s="144"/>
      <c r="AK5" s="145"/>
    </row>
    <row r="7" spans="3:37" ht="30" x14ac:dyDescent="0.25">
      <c r="C7" s="131" t="s">
        <v>236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  <c r="AH7" s="2" t="s">
        <v>7</v>
      </c>
      <c r="AI7" s="8" t="s">
        <v>8</v>
      </c>
      <c r="AJ7" s="2" t="s">
        <v>9</v>
      </c>
      <c r="AK7" s="7" t="s">
        <v>10</v>
      </c>
    </row>
    <row r="8" spans="3:37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  <c r="AH8" s="34">
        <v>0.21</v>
      </c>
      <c r="AI8" s="15"/>
      <c r="AJ8" s="16"/>
      <c r="AK8" s="17"/>
    </row>
    <row r="9" spans="3:37" ht="24.75" customHeight="1" x14ac:dyDescent="0.25">
      <c r="C9" s="18" t="s">
        <v>207</v>
      </c>
      <c r="D9" s="43" t="s">
        <v>171</v>
      </c>
      <c r="E9" s="20" t="s">
        <v>49</v>
      </c>
      <c r="F9" s="20" t="s">
        <v>206</v>
      </c>
      <c r="G9" s="21"/>
      <c r="H9" s="22">
        <v>140</v>
      </c>
      <c r="I9" s="20">
        <v>139</v>
      </c>
      <c r="J9" s="21"/>
      <c r="K9" s="23">
        <v>30677.77</v>
      </c>
      <c r="L9" s="20">
        <v>360</v>
      </c>
      <c r="M9" s="21"/>
      <c r="N9" s="24">
        <f t="shared" ref="N9" si="0">(K9+L9)*$N$8</f>
        <v>6517.9317000000001</v>
      </c>
      <c r="O9" s="33">
        <v>4.7500000000000001E-2</v>
      </c>
      <c r="P9" s="26">
        <f t="shared" ref="P9" si="1">(K9+L9)*O9</f>
        <v>1474.294075</v>
      </c>
      <c r="Q9" s="23">
        <f t="shared" ref="Q9" si="2">K9+L9+N9+P9</f>
        <v>39029.995774999996</v>
      </c>
      <c r="R9" s="21"/>
      <c r="S9" s="24">
        <f t="shared" ref="S9:S14" si="3">($K9+$L9)*$N$8</f>
        <v>6517.9317000000001</v>
      </c>
      <c r="T9" s="33">
        <v>4.7500000000000001E-2</v>
      </c>
      <c r="U9" s="26">
        <f t="shared" ref="U9" si="4">($K9+$L9)*T9</f>
        <v>1474.294075</v>
      </c>
      <c r="V9" s="23">
        <f t="shared" ref="V9:V14" si="5">$K9+$L9+$S9+$U9</f>
        <v>39029.995774999996</v>
      </c>
      <c r="W9" s="21"/>
      <c r="X9" s="24">
        <f t="shared" ref="X9:X14" si="6">($K9+$L9)*$N$8</f>
        <v>6517.9317000000001</v>
      </c>
      <c r="Y9" s="33">
        <v>4.7500000000000001E-2</v>
      </c>
      <c r="Z9" s="26">
        <f t="shared" ref="Z9" si="7">($K9+$L9)*Y9</f>
        <v>1474.294075</v>
      </c>
      <c r="AA9" s="23">
        <f t="shared" ref="AA9" si="8">$K9+$L9+X9+Z9</f>
        <v>39029.995774999996</v>
      </c>
      <c r="AB9" s="21"/>
      <c r="AC9" s="24">
        <f t="shared" ref="AC9:AC14" si="9">($K9+$L9)*$N$8</f>
        <v>6517.9317000000001</v>
      </c>
      <c r="AD9" s="33">
        <v>4.7500000000000001E-2</v>
      </c>
      <c r="AE9" s="26">
        <f t="shared" ref="AE9" si="10">($K9+$L9)*AD9</f>
        <v>1474.294075</v>
      </c>
      <c r="AF9" s="23">
        <f t="shared" ref="AF9" si="11">$K9+$L9+AC9+AE9</f>
        <v>39029.995774999996</v>
      </c>
      <c r="AG9" s="21"/>
      <c r="AH9" s="24">
        <f t="shared" ref="AH9:AH14" si="12">($K9+$L9)*$N$8</f>
        <v>6517.9317000000001</v>
      </c>
      <c r="AI9" s="33">
        <v>4.7500000000000001E-2</v>
      </c>
      <c r="AJ9" s="26">
        <f t="shared" ref="AJ9:AJ14" si="13">($K9+$L9)*AI9</f>
        <v>1474.294075</v>
      </c>
      <c r="AK9" s="23">
        <f t="shared" ref="AK9:AK14" si="14">$K9+$L9+AH9+AJ9</f>
        <v>39029.995774999996</v>
      </c>
    </row>
    <row r="10" spans="3:37" ht="24.75" customHeight="1" x14ac:dyDescent="0.25">
      <c r="C10" s="18" t="s">
        <v>208</v>
      </c>
      <c r="D10" s="43" t="s">
        <v>171</v>
      </c>
      <c r="E10" s="20" t="s">
        <v>50</v>
      </c>
      <c r="F10" s="20" t="s">
        <v>209</v>
      </c>
      <c r="G10" s="21"/>
      <c r="H10" s="22">
        <v>140</v>
      </c>
      <c r="I10" s="20">
        <v>147</v>
      </c>
      <c r="J10" s="21"/>
      <c r="K10" s="23">
        <v>32880.559999999998</v>
      </c>
      <c r="L10" s="20">
        <v>360</v>
      </c>
      <c r="M10" s="21"/>
      <c r="N10" s="24">
        <f t="shared" ref="N10" si="15">(K10+L10)*$N$8</f>
        <v>6980.5175999999992</v>
      </c>
      <c r="O10" s="33">
        <v>4.7500000000000001E-2</v>
      </c>
      <c r="P10" s="26">
        <f t="shared" ref="P10" si="16">(K10+L10)*O10</f>
        <v>1578.9266</v>
      </c>
      <c r="Q10" s="23">
        <f t="shared" ref="Q10" si="17">K10+L10+N10+P10</f>
        <v>41800.004199999996</v>
      </c>
      <c r="R10" s="21"/>
      <c r="S10" s="24">
        <f t="shared" si="3"/>
        <v>6980.5175999999992</v>
      </c>
      <c r="T10" s="33">
        <v>4.7500000000000001E-2</v>
      </c>
      <c r="U10" s="26">
        <f t="shared" ref="U10" si="18">($K10+$L10)*T10</f>
        <v>1578.9266</v>
      </c>
      <c r="V10" s="23">
        <f t="shared" si="5"/>
        <v>41800.004199999996</v>
      </c>
      <c r="W10" s="21"/>
      <c r="X10" s="24">
        <f t="shared" si="6"/>
        <v>6980.5175999999992</v>
      </c>
      <c r="Y10" s="33">
        <v>4.7500000000000001E-2</v>
      </c>
      <c r="Z10" s="26">
        <f t="shared" ref="Z10" si="19">($K10+$L10)*Y10</f>
        <v>1578.9266</v>
      </c>
      <c r="AA10" s="23">
        <f t="shared" ref="AA10" si="20">$K10+$L10+X10+Z10</f>
        <v>41800.004199999996</v>
      </c>
      <c r="AB10" s="21"/>
      <c r="AC10" s="24">
        <f t="shared" si="9"/>
        <v>6980.5175999999992</v>
      </c>
      <c r="AD10" s="33">
        <v>4.7500000000000001E-2</v>
      </c>
      <c r="AE10" s="26">
        <f t="shared" ref="AE10" si="21">($K10+$L10)*AD10</f>
        <v>1578.9266</v>
      </c>
      <c r="AF10" s="23">
        <f t="shared" ref="AF10" si="22">$K10+$L10+AC10+AE10</f>
        <v>41800.004199999996</v>
      </c>
      <c r="AG10" s="21"/>
      <c r="AH10" s="24">
        <f t="shared" si="12"/>
        <v>6980.5175999999992</v>
      </c>
      <c r="AI10" s="33">
        <v>4.7500000000000001E-2</v>
      </c>
      <c r="AJ10" s="26">
        <f t="shared" si="13"/>
        <v>1578.9266</v>
      </c>
      <c r="AK10" s="23">
        <f t="shared" si="14"/>
        <v>41800.004199999996</v>
      </c>
    </row>
    <row r="11" spans="3:37" ht="24.75" customHeight="1" x14ac:dyDescent="0.25">
      <c r="C11" s="18" t="s">
        <v>268</v>
      </c>
      <c r="D11" s="43" t="s">
        <v>171</v>
      </c>
      <c r="E11" s="20" t="s">
        <v>52</v>
      </c>
      <c r="F11" s="20" t="s">
        <v>211</v>
      </c>
      <c r="G11" s="21"/>
      <c r="H11" s="22">
        <v>185</v>
      </c>
      <c r="I11" s="20">
        <v>150</v>
      </c>
      <c r="J11" s="21"/>
      <c r="K11" s="23">
        <v>36459.084999999999</v>
      </c>
      <c r="L11" s="20">
        <v>360</v>
      </c>
      <c r="M11" s="21"/>
      <c r="N11" s="24">
        <f t="shared" ref="N11" si="23">(K11+L11)*$N$8</f>
        <v>7732.00785</v>
      </c>
      <c r="O11" s="33">
        <v>4.7500000000000001E-2</v>
      </c>
      <c r="P11" s="26">
        <f t="shared" ref="P11" si="24">(K11+L11)*O11</f>
        <v>1748.9065375</v>
      </c>
      <c r="Q11" s="23">
        <f t="shared" ref="Q11" si="25">K11+L11+N11+P11</f>
        <v>46299.9993875</v>
      </c>
      <c r="R11" s="21"/>
      <c r="S11" s="24">
        <f t="shared" si="3"/>
        <v>7732.00785</v>
      </c>
      <c r="T11" s="33">
        <v>4.7500000000000001E-2</v>
      </c>
      <c r="U11" s="26">
        <f t="shared" ref="U11" si="26">($K11+$L11)*T11</f>
        <v>1748.9065375</v>
      </c>
      <c r="V11" s="23">
        <f t="shared" si="5"/>
        <v>46299.9993875</v>
      </c>
      <c r="W11" s="21"/>
      <c r="X11" s="24">
        <f t="shared" si="6"/>
        <v>7732.00785</v>
      </c>
      <c r="Y11" s="33">
        <v>4.7500000000000001E-2</v>
      </c>
      <c r="Z11" s="26">
        <f t="shared" ref="Z11" si="27">($K11+$L11)*Y11</f>
        <v>1748.9065375</v>
      </c>
      <c r="AA11" s="23">
        <f t="shared" ref="AA11" si="28">$K11+$L11+X11+Z11</f>
        <v>46299.9993875</v>
      </c>
      <c r="AB11" s="21"/>
      <c r="AC11" s="24">
        <f t="shared" si="9"/>
        <v>7732.00785</v>
      </c>
      <c r="AD11" s="33">
        <v>4.7500000000000001E-2</v>
      </c>
      <c r="AE11" s="26">
        <f t="shared" ref="AE11" si="29">($K11+$L11)*AD11</f>
        <v>1748.9065375</v>
      </c>
      <c r="AF11" s="23">
        <f t="shared" ref="AF11" si="30">$K11+$L11+AC11+AE11</f>
        <v>46299.9993875</v>
      </c>
      <c r="AG11" s="21"/>
      <c r="AH11" s="24">
        <f t="shared" si="12"/>
        <v>7732.00785</v>
      </c>
      <c r="AI11" s="33">
        <v>4.7500000000000001E-2</v>
      </c>
      <c r="AJ11" s="26">
        <f t="shared" si="13"/>
        <v>1748.9065375</v>
      </c>
      <c r="AK11" s="23">
        <f t="shared" si="14"/>
        <v>46299.9993875</v>
      </c>
    </row>
    <row r="12" spans="3:37" ht="24.75" customHeight="1" x14ac:dyDescent="0.25">
      <c r="C12" s="18" t="s">
        <v>213</v>
      </c>
      <c r="D12" s="43">
        <v>2015</v>
      </c>
      <c r="E12" s="20" t="s">
        <v>53</v>
      </c>
      <c r="F12" s="20" t="s">
        <v>214</v>
      </c>
      <c r="G12" s="21"/>
      <c r="H12" s="22">
        <v>140</v>
      </c>
      <c r="I12" s="20">
        <v>147</v>
      </c>
      <c r="J12" s="21"/>
      <c r="K12" s="23">
        <v>35902.425000000003</v>
      </c>
      <c r="L12" s="20">
        <v>360</v>
      </c>
      <c r="M12" s="21"/>
      <c r="N12" s="24">
        <f t="shared" ref="N12" si="31">(K12+L12)*$N$8</f>
        <v>7615.1092500000004</v>
      </c>
      <c r="O12" s="33">
        <v>4.7500000000000001E-2</v>
      </c>
      <c r="P12" s="26">
        <f t="shared" ref="P12" si="32">(K12+L12)*O12</f>
        <v>1722.4651875000002</v>
      </c>
      <c r="Q12" s="23">
        <f t="shared" ref="Q12" si="33">K12+L12+N12+P12</f>
        <v>45599.999437500002</v>
      </c>
      <c r="R12" s="21"/>
      <c r="S12" s="24">
        <f t="shared" si="3"/>
        <v>7615.1092500000004</v>
      </c>
      <c r="T12" s="33">
        <v>4.7500000000000001E-2</v>
      </c>
      <c r="U12" s="26">
        <f t="shared" ref="U12" si="34">($K12+$L12)*T12</f>
        <v>1722.4651875000002</v>
      </c>
      <c r="V12" s="23">
        <f t="shared" si="5"/>
        <v>45599.999437500002</v>
      </c>
      <c r="W12" s="21"/>
      <c r="X12" s="24">
        <f t="shared" si="6"/>
        <v>7615.1092500000004</v>
      </c>
      <c r="Y12" s="33">
        <v>4.7500000000000001E-2</v>
      </c>
      <c r="Z12" s="26">
        <f t="shared" ref="Z12" si="35">($K12+$L12)*Y12</f>
        <v>1722.4651875000002</v>
      </c>
      <c r="AA12" s="23">
        <f t="shared" ref="AA12" si="36">$K12+$L12+X12+Z12</f>
        <v>45599.999437500002</v>
      </c>
      <c r="AB12" s="21"/>
      <c r="AC12" s="24">
        <f t="shared" si="9"/>
        <v>7615.1092500000004</v>
      </c>
      <c r="AD12" s="33">
        <v>4.7500000000000001E-2</v>
      </c>
      <c r="AE12" s="26">
        <f t="shared" ref="AE12" si="37">($K12+$L12)*AD12</f>
        <v>1722.4651875000002</v>
      </c>
      <c r="AF12" s="23">
        <f t="shared" ref="AF12" si="38">$K12+$L12+AC12+AE12</f>
        <v>45599.999437500002</v>
      </c>
      <c r="AG12" s="21"/>
      <c r="AH12" s="24">
        <f t="shared" si="12"/>
        <v>7615.1092500000004</v>
      </c>
      <c r="AI12" s="33">
        <v>4.7500000000000001E-2</v>
      </c>
      <c r="AJ12" s="26">
        <f t="shared" si="13"/>
        <v>1722.4651875000002</v>
      </c>
      <c r="AK12" s="23">
        <f t="shared" si="14"/>
        <v>45599.999437500002</v>
      </c>
    </row>
    <row r="13" spans="3:37" ht="24.75" customHeight="1" x14ac:dyDescent="0.25">
      <c r="C13" s="18" t="s">
        <v>267</v>
      </c>
      <c r="D13" s="43">
        <v>2015</v>
      </c>
      <c r="E13" s="20"/>
      <c r="F13" s="20" t="s">
        <v>215</v>
      </c>
      <c r="G13" s="21"/>
      <c r="H13" s="22">
        <v>200</v>
      </c>
      <c r="I13" s="20">
        <v>150</v>
      </c>
      <c r="J13" s="21"/>
      <c r="K13" s="23">
        <v>39242.385000000002</v>
      </c>
      <c r="L13" s="20">
        <v>360</v>
      </c>
      <c r="M13" s="21"/>
      <c r="N13" s="24">
        <f t="shared" ref="N13" si="39">(K13+L13)*$N$8</f>
        <v>8316.5008500000004</v>
      </c>
      <c r="O13" s="33">
        <v>4.7500000000000001E-2</v>
      </c>
      <c r="P13" s="26">
        <f t="shared" ref="P13" si="40">(K13+L13)*O13</f>
        <v>1881.1132875000001</v>
      </c>
      <c r="Q13" s="23">
        <f t="shared" ref="Q13" si="41">K13+L13+N13+P13</f>
        <v>49799.999137500003</v>
      </c>
      <c r="R13" s="21"/>
      <c r="S13" s="24">
        <f t="shared" si="3"/>
        <v>8316.5008500000004</v>
      </c>
      <c r="T13" s="33">
        <v>4.7500000000000001E-2</v>
      </c>
      <c r="U13" s="26">
        <f t="shared" ref="U13" si="42">($K13+$L13)*T13</f>
        <v>1881.1132875000001</v>
      </c>
      <c r="V13" s="23">
        <f t="shared" si="5"/>
        <v>49799.999137500003</v>
      </c>
      <c r="W13" s="21"/>
      <c r="X13" s="24">
        <f t="shared" si="6"/>
        <v>8316.5008500000004</v>
      </c>
      <c r="Y13" s="33">
        <v>4.7500000000000001E-2</v>
      </c>
      <c r="Z13" s="26">
        <f t="shared" ref="Z13" si="43">($K13+$L13)*Y13</f>
        <v>1881.1132875000001</v>
      </c>
      <c r="AA13" s="23">
        <f t="shared" ref="AA13" si="44">$K13+$L13+X13+Z13</f>
        <v>49799.999137500003</v>
      </c>
      <c r="AB13" s="21"/>
      <c r="AC13" s="24">
        <f t="shared" si="9"/>
        <v>8316.5008500000004</v>
      </c>
      <c r="AD13" s="33">
        <v>4.7500000000000001E-2</v>
      </c>
      <c r="AE13" s="26">
        <f t="shared" ref="AE13" si="45">($K13+$L13)*AD13</f>
        <v>1881.1132875000001</v>
      </c>
      <c r="AF13" s="23">
        <f t="shared" ref="AF13" si="46">$K13+$L13+AC13+AE13</f>
        <v>49799.999137500003</v>
      </c>
      <c r="AG13" s="21"/>
      <c r="AH13" s="24">
        <f t="shared" si="12"/>
        <v>8316.5008500000004</v>
      </c>
      <c r="AI13" s="33">
        <v>4.7500000000000001E-2</v>
      </c>
      <c r="AJ13" s="26">
        <f t="shared" si="13"/>
        <v>1881.1132875000001</v>
      </c>
      <c r="AK13" s="23">
        <f t="shared" si="14"/>
        <v>49799.999137500003</v>
      </c>
    </row>
    <row r="14" spans="3:37" ht="24.75" customHeight="1" x14ac:dyDescent="0.25">
      <c r="C14" s="18" t="s">
        <v>212</v>
      </c>
      <c r="D14" s="43">
        <v>2015</v>
      </c>
      <c r="E14" s="20" t="s">
        <v>55</v>
      </c>
      <c r="F14" s="20" t="s">
        <v>233</v>
      </c>
      <c r="G14" s="21"/>
      <c r="H14" s="22">
        <v>271</v>
      </c>
      <c r="I14" s="20">
        <v>232</v>
      </c>
      <c r="J14" s="21"/>
      <c r="K14" s="23">
        <v>39787.33</v>
      </c>
      <c r="L14" s="20">
        <v>360</v>
      </c>
      <c r="M14" s="21"/>
      <c r="N14" s="24">
        <f t="shared" ref="N14" si="47">(K14+L14)*$N$8</f>
        <v>8430.9393</v>
      </c>
      <c r="O14" s="33">
        <v>0.14749999999999999</v>
      </c>
      <c r="P14" s="26">
        <f t="shared" ref="P14" si="48">(K14+L14)*O14</f>
        <v>5921.7311749999999</v>
      </c>
      <c r="Q14" s="23">
        <f t="shared" ref="Q14" si="49">K14+L14+N14+P14</f>
        <v>54500.000475000001</v>
      </c>
      <c r="R14" s="21"/>
      <c r="S14" s="24">
        <f t="shared" si="3"/>
        <v>8430.9393</v>
      </c>
      <c r="T14" s="25">
        <v>0.16</v>
      </c>
      <c r="U14" s="26">
        <f t="shared" ref="U14" si="50">($K14+$L14)*T14</f>
        <v>6423.5728000000008</v>
      </c>
      <c r="V14" s="23">
        <f t="shared" si="5"/>
        <v>55001.842100000002</v>
      </c>
      <c r="W14" s="21"/>
      <c r="X14" s="24">
        <f t="shared" si="6"/>
        <v>8430.9393</v>
      </c>
      <c r="Y14" s="25">
        <v>0.16900000000000001</v>
      </c>
      <c r="Z14" s="26">
        <f t="shared" ref="Z14" si="51">($K14+$L14)*Y14</f>
        <v>6784.8987700000007</v>
      </c>
      <c r="AA14" s="23">
        <f t="shared" ref="AA14" si="52">$K14+$L14+X14+Z14</f>
        <v>55363.16807</v>
      </c>
      <c r="AB14" s="21"/>
      <c r="AC14" s="24">
        <f t="shared" si="9"/>
        <v>8430.9393</v>
      </c>
      <c r="AD14" s="25">
        <v>0.159</v>
      </c>
      <c r="AE14" s="26">
        <f t="shared" ref="AE14" si="53">($K14+$L14)*AD14</f>
        <v>6383.4254700000001</v>
      </c>
      <c r="AF14" s="23">
        <f t="shared" ref="AF14" si="54">$K14+$L14+AC14+AE14</f>
        <v>54961.694770000002</v>
      </c>
      <c r="AG14" s="21"/>
      <c r="AH14" s="24">
        <f t="shared" si="12"/>
        <v>8430.9393</v>
      </c>
      <c r="AI14" s="25">
        <v>0.16</v>
      </c>
      <c r="AJ14" s="26">
        <f t="shared" si="13"/>
        <v>6423.5728000000008</v>
      </c>
      <c r="AK14" s="23">
        <f t="shared" si="14"/>
        <v>55001.842100000002</v>
      </c>
    </row>
    <row r="18" spans="3:32" ht="15" customHeight="1" x14ac:dyDescent="0.25">
      <c r="N18" s="137" t="s">
        <v>168</v>
      </c>
      <c r="O18" s="138"/>
      <c r="P18" s="138"/>
      <c r="Q18" s="139"/>
      <c r="S18" s="137" t="s">
        <v>17</v>
      </c>
      <c r="T18" s="138"/>
      <c r="U18" s="138"/>
      <c r="V18" s="139"/>
      <c r="X18" s="137" t="s">
        <v>19</v>
      </c>
      <c r="Y18" s="138"/>
      <c r="Z18" s="138"/>
      <c r="AA18" s="139"/>
      <c r="AC18" s="137" t="s">
        <v>21</v>
      </c>
      <c r="AD18" s="138"/>
      <c r="AE18" s="138"/>
      <c r="AF18" s="139"/>
    </row>
    <row r="19" spans="3:32" x14ac:dyDescent="0.25">
      <c r="N19" s="140"/>
      <c r="O19" s="141"/>
      <c r="P19" s="141"/>
      <c r="Q19" s="142"/>
      <c r="S19" s="140"/>
      <c r="T19" s="141"/>
      <c r="U19" s="141"/>
      <c r="V19" s="142"/>
      <c r="X19" s="140"/>
      <c r="Y19" s="141"/>
      <c r="Z19" s="141"/>
      <c r="AA19" s="142"/>
      <c r="AC19" s="140"/>
      <c r="AD19" s="141"/>
      <c r="AE19" s="141"/>
      <c r="AF19" s="142"/>
    </row>
    <row r="20" spans="3:32" x14ac:dyDescent="0.25">
      <c r="N20" s="143"/>
      <c r="O20" s="144"/>
      <c r="P20" s="144"/>
      <c r="Q20" s="145"/>
      <c r="S20" s="143"/>
      <c r="T20" s="144"/>
      <c r="U20" s="144"/>
      <c r="V20" s="145"/>
      <c r="X20" s="143"/>
      <c r="Y20" s="144"/>
      <c r="Z20" s="144"/>
      <c r="AA20" s="145"/>
      <c r="AC20" s="143"/>
      <c r="AD20" s="144"/>
      <c r="AE20" s="144"/>
      <c r="AF20" s="145"/>
    </row>
    <row r="22" spans="3:32" ht="30" x14ac:dyDescent="0.25">
      <c r="C22" s="1"/>
      <c r="D22" s="2" t="s">
        <v>0</v>
      </c>
      <c r="E22" s="2" t="s">
        <v>1</v>
      </c>
      <c r="F22" s="2" t="s">
        <v>2</v>
      </c>
      <c r="G22" s="3"/>
      <c r="H22" s="4" t="s">
        <v>3</v>
      </c>
      <c r="I22" s="5" t="s">
        <v>4</v>
      </c>
      <c r="J22" s="6"/>
      <c r="K22" s="7" t="s">
        <v>5</v>
      </c>
      <c r="L22" s="2" t="s">
        <v>6</v>
      </c>
      <c r="N22" s="2" t="s">
        <v>7</v>
      </c>
      <c r="O22" s="8" t="s">
        <v>8</v>
      </c>
      <c r="P22" s="2" t="s">
        <v>9</v>
      </c>
      <c r="Q22" s="7" t="s">
        <v>10</v>
      </c>
      <c r="R22" s="6"/>
      <c r="S22" s="2" t="s">
        <v>18</v>
      </c>
      <c r="T22" s="8" t="s">
        <v>8</v>
      </c>
      <c r="U22" s="2" t="s">
        <v>9</v>
      </c>
      <c r="V22" s="7" t="s">
        <v>10</v>
      </c>
      <c r="W22" s="6"/>
      <c r="X22" s="2" t="s">
        <v>20</v>
      </c>
      <c r="Y22" s="8" t="s">
        <v>8</v>
      </c>
      <c r="Z22" s="2" t="s">
        <v>9</v>
      </c>
      <c r="AA22" s="7" t="s">
        <v>10</v>
      </c>
      <c r="AB22" s="6"/>
      <c r="AC22" s="2" t="s">
        <v>22</v>
      </c>
      <c r="AD22" s="8" t="s">
        <v>8</v>
      </c>
      <c r="AE22" s="2" t="s">
        <v>9</v>
      </c>
      <c r="AF22" s="7" t="s">
        <v>10</v>
      </c>
    </row>
    <row r="23" spans="3:32" ht="15.75" x14ac:dyDescent="0.25">
      <c r="C23" s="9"/>
      <c r="D23" s="10"/>
      <c r="E23" s="11"/>
      <c r="F23" s="11"/>
      <c r="G23" s="9"/>
      <c r="H23" s="12"/>
      <c r="I23" s="12"/>
      <c r="J23" s="9"/>
      <c r="K23" s="13">
        <v>350</v>
      </c>
      <c r="L23" s="14"/>
      <c r="N23" s="34">
        <v>0.21</v>
      </c>
      <c r="O23" s="15"/>
      <c r="P23" s="16"/>
      <c r="Q23" s="17"/>
      <c r="R23" s="9"/>
      <c r="S23" s="34">
        <v>0.13500000000000001</v>
      </c>
      <c r="T23" s="15"/>
      <c r="U23" s="16"/>
      <c r="V23" s="17"/>
      <c r="W23" s="9"/>
      <c r="X23" s="34">
        <v>0</v>
      </c>
      <c r="Y23" s="15"/>
      <c r="Z23" s="16"/>
      <c r="AA23" s="17"/>
      <c r="AB23" s="9"/>
      <c r="AC23" s="34">
        <v>8.4000000000000005E-2</v>
      </c>
      <c r="AD23" s="15"/>
      <c r="AE23" s="16"/>
      <c r="AF23" s="17"/>
    </row>
    <row r="24" spans="3:32" ht="24.75" customHeight="1" x14ac:dyDescent="0.25">
      <c r="C24" s="18" t="str">
        <f t="shared" ref="C24:D28" si="55">+C9</f>
        <v>Cherokee 2.0 Diesel 140CV Business Edition 4x2 E6</v>
      </c>
      <c r="D24" s="19" t="str">
        <f t="shared" si="55"/>
        <v>2015</v>
      </c>
      <c r="E24" s="20" t="s">
        <v>11</v>
      </c>
      <c r="F24" s="20" t="str">
        <f t="shared" ref="F24:F29" si="56">+F9</f>
        <v>603.E76.9</v>
      </c>
      <c r="G24" s="21"/>
      <c r="H24" s="22">
        <f t="shared" ref="H24:I28" si="57">+H9</f>
        <v>140</v>
      </c>
      <c r="I24" s="20">
        <f t="shared" si="57"/>
        <v>139</v>
      </c>
      <c r="J24" s="21"/>
      <c r="K24" s="23">
        <f t="shared" ref="K24:L28" si="58">+K9</f>
        <v>30677.77</v>
      </c>
      <c r="L24" s="20">
        <f t="shared" si="58"/>
        <v>360</v>
      </c>
      <c r="N24" s="24">
        <f t="shared" ref="N24:N29" si="59">($K24+$L24)*N$23</f>
        <v>6517.9317000000001</v>
      </c>
      <c r="O24" s="33">
        <v>5.1999999999999998E-2</v>
      </c>
      <c r="P24" s="26">
        <f t="shared" ref="P24" si="60">($K24+$L24)*O24</f>
        <v>1613.9640399999998</v>
      </c>
      <c r="Q24" s="23">
        <f t="shared" ref="Q24" si="61">$K24+$L24+N24+P24</f>
        <v>39169.665739999997</v>
      </c>
      <c r="R24" s="21"/>
      <c r="S24" s="24">
        <f t="shared" ref="S24:S29" si="62">($K24+$L24)*S$23</f>
        <v>4190.0989500000005</v>
      </c>
      <c r="T24" s="33">
        <v>3.7499999999999999E-2</v>
      </c>
      <c r="U24" s="26">
        <f t="shared" ref="U24" si="63">($K24+$L24)*T24</f>
        <v>1163.916375</v>
      </c>
      <c r="V24" s="23">
        <f t="shared" ref="V24" si="64">$K24+$L24+S24+U24</f>
        <v>36391.785325000004</v>
      </c>
      <c r="W24" s="21"/>
      <c r="X24" s="24">
        <f t="shared" ref="X24:X29" si="65">($K24+$L24)*X$23</f>
        <v>0</v>
      </c>
      <c r="Y24" s="25">
        <v>0</v>
      </c>
      <c r="Z24" s="26">
        <f t="shared" ref="Z24" si="66">($K24+$L24)*Y24</f>
        <v>0</v>
      </c>
      <c r="AA24" s="23">
        <f t="shared" ref="AA24" si="67">$K24+$L24+X24+Z24</f>
        <v>31037.77</v>
      </c>
      <c r="AB24" s="21"/>
      <c r="AC24" s="24">
        <f t="shared" ref="AC24:AC29" si="68">($K24+$L24)*AC$23</f>
        <v>2607.1726800000001</v>
      </c>
      <c r="AD24" s="25">
        <v>0</v>
      </c>
      <c r="AE24" s="26">
        <f t="shared" ref="AE24" si="69">($K24+$L24)*AD24</f>
        <v>0</v>
      </c>
      <c r="AF24" s="23">
        <f t="shared" ref="AF24" si="70">$K24+$L24+AC24+AE24</f>
        <v>33644.94268</v>
      </c>
    </row>
    <row r="25" spans="3:32" ht="24.75" customHeight="1" x14ac:dyDescent="0.25">
      <c r="C25" s="18" t="str">
        <f t="shared" si="55"/>
        <v>Cherokee 2.0 Diesel 140CV Business Edition 4x4 Active Drive I E6</v>
      </c>
      <c r="D25" s="19" t="str">
        <f t="shared" si="55"/>
        <v>2015</v>
      </c>
      <c r="E25" s="20" t="s">
        <v>11</v>
      </c>
      <c r="F25" s="20" t="str">
        <f t="shared" si="56"/>
        <v>603.C76.9</v>
      </c>
      <c r="G25" s="21"/>
      <c r="H25" s="22">
        <f t="shared" si="57"/>
        <v>140</v>
      </c>
      <c r="I25" s="20">
        <f t="shared" si="57"/>
        <v>147</v>
      </c>
      <c r="J25" s="21"/>
      <c r="K25" s="23">
        <f t="shared" si="58"/>
        <v>32880.559999999998</v>
      </c>
      <c r="L25" s="20">
        <f t="shared" si="58"/>
        <v>360</v>
      </c>
      <c r="N25" s="24">
        <f t="shared" si="59"/>
        <v>6980.5175999999992</v>
      </c>
      <c r="O25" s="33">
        <f>+O24</f>
        <v>5.1999999999999998E-2</v>
      </c>
      <c r="P25" s="26">
        <f t="shared" ref="P25" si="71">($K25+$L25)*O25</f>
        <v>1728.5091199999997</v>
      </c>
      <c r="Q25" s="23">
        <f t="shared" ref="Q25" si="72">$K25+$L25+N25+P25</f>
        <v>41949.586719999999</v>
      </c>
      <c r="R25" s="21"/>
      <c r="S25" s="24">
        <f t="shared" si="62"/>
        <v>4487.4755999999998</v>
      </c>
      <c r="T25" s="33">
        <v>3.7499999999999999E-2</v>
      </c>
      <c r="U25" s="26">
        <f t="shared" ref="U25" si="73">($K25+$L25)*T25</f>
        <v>1246.521</v>
      </c>
      <c r="V25" s="23">
        <f t="shared" ref="V25" si="74">$K25+$L25+S25+U25</f>
        <v>38974.556599999996</v>
      </c>
      <c r="W25" s="21"/>
      <c r="X25" s="24">
        <f t="shared" si="65"/>
        <v>0</v>
      </c>
      <c r="Y25" s="25">
        <v>0</v>
      </c>
      <c r="Z25" s="26">
        <f t="shared" ref="Z25" si="75">($K25+$L25)*Y25</f>
        <v>0</v>
      </c>
      <c r="AA25" s="23">
        <f t="shared" ref="AA25" si="76">$K25+$L25+X25+Z25</f>
        <v>33240.559999999998</v>
      </c>
      <c r="AB25" s="21"/>
      <c r="AC25" s="24">
        <f t="shared" si="68"/>
        <v>2792.2070399999998</v>
      </c>
      <c r="AD25" s="25">
        <v>0</v>
      </c>
      <c r="AE25" s="26">
        <f t="shared" ref="AE25" si="77">($K25+$L25)*AD25</f>
        <v>0</v>
      </c>
      <c r="AF25" s="23">
        <f t="shared" ref="AF25" si="78">$K25+$L25+AC25+AE25</f>
        <v>36032.767039999999</v>
      </c>
    </row>
    <row r="26" spans="3:32" ht="24.75" customHeight="1" x14ac:dyDescent="0.25">
      <c r="C26" s="18" t="str">
        <f t="shared" si="55"/>
        <v>Cherokee 2.2 Diesel 185CV Business Plus Edition Auto 9v 4x4 Active Drive I E6</v>
      </c>
      <c r="D26" s="19" t="str">
        <f t="shared" si="55"/>
        <v>2015</v>
      </c>
      <c r="E26" s="20" t="s">
        <v>11</v>
      </c>
      <c r="F26" s="20" t="str">
        <f t="shared" si="56"/>
        <v>603.C04.9</v>
      </c>
      <c r="G26" s="21"/>
      <c r="H26" s="22">
        <f t="shared" si="57"/>
        <v>185</v>
      </c>
      <c r="I26" s="20">
        <f t="shared" si="57"/>
        <v>150</v>
      </c>
      <c r="J26" s="21"/>
      <c r="K26" s="23">
        <f t="shared" si="58"/>
        <v>36459.084999999999</v>
      </c>
      <c r="L26" s="20">
        <f t="shared" si="58"/>
        <v>360</v>
      </c>
      <c r="N26" s="24">
        <f t="shared" si="59"/>
        <v>7732.00785</v>
      </c>
      <c r="O26" s="33">
        <f>+O25</f>
        <v>5.1999999999999998E-2</v>
      </c>
      <c r="P26" s="26">
        <f t="shared" ref="P26:P28" si="79">($K26+$L26)*O26</f>
        <v>1914.5924199999999</v>
      </c>
      <c r="Q26" s="23">
        <f t="shared" ref="Q26:Q28" si="80">$K26+$L26+N26+P26</f>
        <v>46465.685270000002</v>
      </c>
      <c r="R26" s="21"/>
      <c r="S26" s="24">
        <f t="shared" si="62"/>
        <v>4970.5764749999998</v>
      </c>
      <c r="T26" s="33" t="e">
        <f>+#REF!</f>
        <v>#REF!</v>
      </c>
      <c r="U26" s="26" t="e">
        <f t="shared" ref="U26:U29" si="81">($K26+$L26)*T26</f>
        <v>#REF!</v>
      </c>
      <c r="V26" s="23" t="e">
        <f t="shared" ref="V26:V29" si="82">$K26+$L26+S26+U26</f>
        <v>#REF!</v>
      </c>
      <c r="W26" s="21"/>
      <c r="X26" s="24">
        <f t="shared" si="65"/>
        <v>0</v>
      </c>
      <c r="Y26" s="25">
        <v>0</v>
      </c>
      <c r="Z26" s="26">
        <f t="shared" ref="Z26:Z29" si="83">($K26+$L26)*Y26</f>
        <v>0</v>
      </c>
      <c r="AA26" s="23">
        <f t="shared" ref="AA26:AA29" si="84">$K26+$L26+X26+Z26</f>
        <v>36819.084999999999</v>
      </c>
      <c r="AB26" s="21"/>
      <c r="AC26" s="24">
        <f t="shared" si="68"/>
        <v>3092.80314</v>
      </c>
      <c r="AD26" s="25">
        <v>0</v>
      </c>
      <c r="AE26" s="26">
        <f t="shared" ref="AE26:AE29" si="85">($K26+$L26)*AD26</f>
        <v>0</v>
      </c>
      <c r="AF26" s="23">
        <f t="shared" ref="AF26:AF29" si="86">$K26+$L26+AC26+AE26</f>
        <v>39911.888139999995</v>
      </c>
    </row>
    <row r="27" spans="3:32" ht="24.75" customHeight="1" x14ac:dyDescent="0.25">
      <c r="C27" s="18" t="str">
        <f t="shared" si="55"/>
        <v>Cherokee 2.0 Diesel 140CV Limited 4x4 Active Drive I E6</v>
      </c>
      <c r="D27" s="19">
        <f t="shared" si="55"/>
        <v>2015</v>
      </c>
      <c r="E27" s="20" t="s">
        <v>11</v>
      </c>
      <c r="F27" s="20" t="str">
        <f t="shared" si="56"/>
        <v>603.MA6.9</v>
      </c>
      <c r="G27" s="21"/>
      <c r="H27" s="22">
        <f t="shared" si="57"/>
        <v>140</v>
      </c>
      <c r="I27" s="20">
        <f t="shared" si="57"/>
        <v>147</v>
      </c>
      <c r="J27" s="21"/>
      <c r="K27" s="23">
        <f t="shared" si="58"/>
        <v>35902.425000000003</v>
      </c>
      <c r="L27" s="20">
        <f t="shared" si="58"/>
        <v>360</v>
      </c>
      <c r="N27" s="24">
        <f t="shared" si="59"/>
        <v>7615.1092500000004</v>
      </c>
      <c r="O27" s="33">
        <f>+O26</f>
        <v>5.1999999999999998E-2</v>
      </c>
      <c r="P27" s="26">
        <f t="shared" si="79"/>
        <v>1885.6461000000002</v>
      </c>
      <c r="Q27" s="23">
        <f t="shared" si="80"/>
        <v>45763.180350000002</v>
      </c>
      <c r="R27" s="21"/>
      <c r="S27" s="24">
        <f t="shared" si="62"/>
        <v>4895.4273750000011</v>
      </c>
      <c r="T27" s="33" t="e">
        <f>+T26</f>
        <v>#REF!</v>
      </c>
      <c r="U27" s="26" t="e">
        <f t="shared" si="81"/>
        <v>#REF!</v>
      </c>
      <c r="V27" s="23" t="e">
        <f t="shared" si="82"/>
        <v>#REF!</v>
      </c>
      <c r="W27" s="21"/>
      <c r="X27" s="24">
        <f t="shared" si="65"/>
        <v>0</v>
      </c>
      <c r="Y27" s="25">
        <v>0</v>
      </c>
      <c r="Z27" s="26">
        <f t="shared" si="83"/>
        <v>0</v>
      </c>
      <c r="AA27" s="23">
        <f t="shared" si="84"/>
        <v>36262.425000000003</v>
      </c>
      <c r="AB27" s="21"/>
      <c r="AC27" s="24">
        <f t="shared" si="68"/>
        <v>3046.0437000000006</v>
      </c>
      <c r="AD27" s="25">
        <v>0</v>
      </c>
      <c r="AE27" s="26">
        <f t="shared" si="85"/>
        <v>0</v>
      </c>
      <c r="AF27" s="23">
        <f t="shared" si="86"/>
        <v>39308.468700000005</v>
      </c>
    </row>
    <row r="28" spans="3:32" ht="24.75" customHeight="1" x14ac:dyDescent="0.25">
      <c r="C28" s="18" t="str">
        <f t="shared" si="55"/>
        <v>Cherokee 2.2 Diesel 200CV Limited Auto 9v 4x4 Active Drive I E6</v>
      </c>
      <c r="D28" s="19">
        <f t="shared" si="55"/>
        <v>2015</v>
      </c>
      <c r="E28" s="20" t="s">
        <v>11</v>
      </c>
      <c r="F28" s="20" t="str">
        <f t="shared" si="56"/>
        <v>603.M25.9</v>
      </c>
      <c r="G28" s="21"/>
      <c r="H28" s="22">
        <f t="shared" si="57"/>
        <v>200</v>
      </c>
      <c r="I28" s="20">
        <f t="shared" si="57"/>
        <v>150</v>
      </c>
      <c r="J28" s="21"/>
      <c r="K28" s="23">
        <f t="shared" si="58"/>
        <v>39242.385000000002</v>
      </c>
      <c r="L28" s="20">
        <f t="shared" si="58"/>
        <v>360</v>
      </c>
      <c r="N28" s="24">
        <f t="shared" si="59"/>
        <v>8316.5008500000004</v>
      </c>
      <c r="O28" s="33">
        <f t="shared" ref="O28" si="87">+O27</f>
        <v>5.1999999999999998E-2</v>
      </c>
      <c r="P28" s="26">
        <f t="shared" si="79"/>
        <v>2059.32402</v>
      </c>
      <c r="Q28" s="23">
        <f t="shared" si="80"/>
        <v>49978.209870000006</v>
      </c>
      <c r="R28" s="21"/>
      <c r="S28" s="24">
        <f t="shared" si="62"/>
        <v>5346.3219750000007</v>
      </c>
      <c r="T28" s="33" t="e">
        <f>+T27</f>
        <v>#REF!</v>
      </c>
      <c r="U28" s="26" t="e">
        <f t="shared" si="81"/>
        <v>#REF!</v>
      </c>
      <c r="V28" s="23" t="e">
        <f t="shared" si="82"/>
        <v>#REF!</v>
      </c>
      <c r="W28" s="21"/>
      <c r="X28" s="24">
        <f t="shared" si="65"/>
        <v>0</v>
      </c>
      <c r="Y28" s="25">
        <v>0</v>
      </c>
      <c r="Z28" s="26">
        <f t="shared" si="83"/>
        <v>0</v>
      </c>
      <c r="AA28" s="23">
        <f t="shared" si="84"/>
        <v>39602.385000000002</v>
      </c>
      <c r="AB28" s="21"/>
      <c r="AC28" s="24">
        <f t="shared" si="68"/>
        <v>3326.6003400000004</v>
      </c>
      <c r="AD28" s="25">
        <v>0</v>
      </c>
      <c r="AE28" s="26">
        <f t="shared" si="85"/>
        <v>0</v>
      </c>
      <c r="AF28" s="23">
        <f t="shared" si="86"/>
        <v>42928.985339999999</v>
      </c>
    </row>
    <row r="29" spans="3:32" ht="24.75" customHeight="1" x14ac:dyDescent="0.25">
      <c r="C29" s="18" t="str">
        <f t="shared" ref="C29:D29" si="88">+C14</f>
        <v>Cherokee 3.2 271CV Trailhawk Auto 9v 4x4 Active Drive Lock E6</v>
      </c>
      <c r="D29" s="19">
        <f t="shared" si="88"/>
        <v>2015</v>
      </c>
      <c r="E29" s="20" t="s">
        <v>11</v>
      </c>
      <c r="F29" s="20" t="str">
        <f t="shared" si="56"/>
        <v>603.HP2.9</v>
      </c>
      <c r="G29" s="21"/>
      <c r="H29" s="22">
        <f t="shared" ref="H29:I29" si="89">+H14</f>
        <v>271</v>
      </c>
      <c r="I29" s="20">
        <f t="shared" si="89"/>
        <v>232</v>
      </c>
      <c r="J29" s="21"/>
      <c r="K29" s="23">
        <f t="shared" ref="K29:L29" si="90">+K14</f>
        <v>39787.33</v>
      </c>
      <c r="L29" s="20">
        <f t="shared" si="90"/>
        <v>360</v>
      </c>
      <c r="N29" s="24">
        <f t="shared" si="59"/>
        <v>8430.9393</v>
      </c>
      <c r="O29" s="25">
        <v>0.16</v>
      </c>
      <c r="P29" s="26">
        <f t="shared" ref="P29" si="91">($K29+$L29)*O29</f>
        <v>6423.5728000000008</v>
      </c>
      <c r="Q29" s="23">
        <f t="shared" ref="Q29" si="92">$K29+$L29+N29+P29</f>
        <v>55001.842100000002</v>
      </c>
      <c r="R29" s="21"/>
      <c r="S29" s="24">
        <f t="shared" si="62"/>
        <v>5419.8895500000008</v>
      </c>
      <c r="T29" s="25">
        <v>0.13750000000000001</v>
      </c>
      <c r="U29" s="26">
        <f t="shared" si="81"/>
        <v>5520.2578750000002</v>
      </c>
      <c r="V29" s="23">
        <f t="shared" si="82"/>
        <v>51087.477425000005</v>
      </c>
      <c r="W29" s="21"/>
      <c r="X29" s="24">
        <f t="shared" si="65"/>
        <v>0</v>
      </c>
      <c r="Y29" s="25">
        <v>0</v>
      </c>
      <c r="Z29" s="26">
        <f t="shared" si="83"/>
        <v>0</v>
      </c>
      <c r="AA29" s="23">
        <f t="shared" si="84"/>
        <v>40147.33</v>
      </c>
      <c r="AB29" s="21"/>
      <c r="AC29" s="24">
        <f t="shared" si="68"/>
        <v>3372.3757200000005</v>
      </c>
      <c r="AD29" s="25">
        <v>0</v>
      </c>
      <c r="AE29" s="26">
        <f t="shared" si="85"/>
        <v>0</v>
      </c>
      <c r="AF29" s="23">
        <f t="shared" si="86"/>
        <v>43519.705720000005</v>
      </c>
    </row>
  </sheetData>
  <mergeCells count="9">
    <mergeCell ref="AH3:AK5"/>
    <mergeCell ref="AC3:AF5"/>
    <mergeCell ref="AC18:AF20"/>
    <mergeCell ref="N3:Q5"/>
    <mergeCell ref="S3:V5"/>
    <mergeCell ref="X3:AA5"/>
    <mergeCell ref="N18:Q20"/>
    <mergeCell ref="S18:V20"/>
    <mergeCell ref="X18:AA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3" orientation="landscape" r:id="rId1"/>
  <ignoredErrors>
    <ignoredError sqref="D9 D10 D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K37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72.28515625" customWidth="1"/>
    <col min="4" max="4" width="11.7109375" customWidth="1"/>
    <col min="5" max="5" width="10.42578125" hidden="1" customWidth="1"/>
    <col min="6" max="6" width="12" bestFit="1" customWidth="1"/>
    <col min="7" max="7" width="3" customWidth="1"/>
    <col min="8" max="8" width="5.140625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.85546875" customWidth="1"/>
    <col min="14" max="14" width="11.7109375" bestFit="1" customWidth="1"/>
    <col min="15" max="15" width="7.140625" bestFit="1" customWidth="1"/>
    <col min="16" max="16" width="9.140625" bestFit="1" customWidth="1"/>
    <col min="17" max="17" width="9.28515625" bestFit="1" customWidth="1"/>
    <col min="18" max="18" width="3" customWidth="1"/>
    <col min="19" max="19" width="11.7109375" bestFit="1" customWidth="1"/>
    <col min="20" max="20" width="7.140625" bestFit="1" customWidth="1"/>
    <col min="21" max="21" width="9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9.140625" bestFit="1" customWidth="1"/>
    <col min="27" max="27" width="9.28515625" bestFit="1" customWidth="1"/>
    <col min="28" max="28" width="2.28515625" customWidth="1"/>
    <col min="29" max="29" width="13.7109375" bestFit="1" customWidth="1"/>
    <col min="30" max="31" width="8.7109375" customWidth="1"/>
    <col min="32" max="32" width="10.7109375" customWidth="1"/>
    <col min="33" max="33" width="2" customWidth="1"/>
  </cols>
  <sheetData>
    <row r="2" spans="3:37" ht="15" customHeight="1" x14ac:dyDescent="0.25"/>
    <row r="3" spans="3:37" ht="23.25" customHeight="1" x14ac:dyDescent="0.35">
      <c r="D3" s="45" t="s">
        <v>48</v>
      </c>
      <c r="N3" s="137" t="s">
        <v>170</v>
      </c>
      <c r="O3" s="138"/>
      <c r="P3" s="138"/>
      <c r="Q3" s="139"/>
      <c r="S3" s="137" t="s">
        <v>216</v>
      </c>
      <c r="T3" s="138"/>
      <c r="U3" s="138"/>
      <c r="V3" s="139"/>
      <c r="X3" s="137" t="s">
        <v>15</v>
      </c>
      <c r="Y3" s="138"/>
      <c r="Z3" s="138"/>
      <c r="AA3" s="139"/>
      <c r="AC3" s="137" t="s">
        <v>169</v>
      </c>
      <c r="AD3" s="138"/>
      <c r="AE3" s="138"/>
      <c r="AF3" s="139"/>
      <c r="AH3" s="137" t="s">
        <v>217</v>
      </c>
      <c r="AI3" s="138"/>
      <c r="AJ3" s="138"/>
      <c r="AK3" s="139"/>
    </row>
    <row r="4" spans="3:37" ht="18.75" x14ac:dyDescent="0.3">
      <c r="D4" s="44" t="str">
        <f>+'Grand 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  <c r="AH4" s="140"/>
      <c r="AI4" s="141"/>
      <c r="AJ4" s="141"/>
      <c r="AK4" s="142"/>
    </row>
    <row r="5" spans="3:37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  <c r="AH5" s="143"/>
      <c r="AI5" s="144"/>
      <c r="AJ5" s="144"/>
      <c r="AK5" s="145"/>
    </row>
    <row r="7" spans="3:37" ht="30" x14ac:dyDescent="0.25">
      <c r="C7" s="131" t="s">
        <v>237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  <c r="AH7" s="2" t="s">
        <v>7</v>
      </c>
      <c r="AI7" s="8" t="s">
        <v>8</v>
      </c>
      <c r="AJ7" s="2" t="s">
        <v>9</v>
      </c>
      <c r="AK7" s="7" t="s">
        <v>10</v>
      </c>
    </row>
    <row r="8" spans="3:37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  <c r="AH8" s="34">
        <v>0.21</v>
      </c>
      <c r="AI8" s="15"/>
      <c r="AJ8" s="16"/>
      <c r="AK8" s="17"/>
    </row>
    <row r="9" spans="3:37" ht="24.75" customHeight="1" x14ac:dyDescent="0.25">
      <c r="C9" s="18" t="s">
        <v>238</v>
      </c>
      <c r="D9" s="43">
        <v>2016</v>
      </c>
      <c r="E9" s="20" t="s">
        <v>49</v>
      </c>
      <c r="F9" s="20" t="s">
        <v>240</v>
      </c>
      <c r="G9" s="21"/>
      <c r="H9" s="22">
        <v>140</v>
      </c>
      <c r="I9" s="20">
        <v>139</v>
      </c>
      <c r="J9" s="21"/>
      <c r="K9" s="23">
        <v>31369.622266401588</v>
      </c>
      <c r="L9" s="20">
        <v>360</v>
      </c>
      <c r="M9" s="21"/>
      <c r="N9" s="24">
        <f t="shared" ref="N9:N18" si="0">(K9+L9)*$N$8</f>
        <v>6663.2206759443334</v>
      </c>
      <c r="O9" s="33">
        <v>4.7500000000000001E-2</v>
      </c>
      <c r="P9" s="26">
        <f t="shared" ref="P9:P18" si="1">(K9+L9)*O9</f>
        <v>1507.1570576540755</v>
      </c>
      <c r="Q9" s="23">
        <f t="shared" ref="Q9:Q18" si="2">K9+L9+N9+P9</f>
        <v>39900</v>
      </c>
      <c r="R9" s="21"/>
      <c r="S9" s="24">
        <f t="shared" ref="S9:S18" si="3">($K9+$L9)*$N$8</f>
        <v>6663.2206759443334</v>
      </c>
      <c r="T9" s="33">
        <v>4.7500000000000001E-2</v>
      </c>
      <c r="U9" s="26">
        <f t="shared" ref="U9:U18" si="4">($K9+$L9)*T9</f>
        <v>1507.1570576540755</v>
      </c>
      <c r="V9" s="23">
        <f t="shared" ref="V9:V18" si="5">$K9+$L9+$S9+$U9</f>
        <v>39900</v>
      </c>
      <c r="W9" s="21"/>
      <c r="X9" s="24">
        <f t="shared" ref="X9:X18" si="6">($K9+$L9)*$N$8</f>
        <v>6663.2206759443334</v>
      </c>
      <c r="Y9" s="33">
        <v>4.7500000000000001E-2</v>
      </c>
      <c r="Z9" s="26">
        <f t="shared" ref="Z9:Z18" si="7">($K9+$L9)*Y9</f>
        <v>1507.1570576540755</v>
      </c>
      <c r="AA9" s="23">
        <f t="shared" ref="AA9:AA18" si="8">$K9+$L9+X9+Z9</f>
        <v>39900</v>
      </c>
      <c r="AB9" s="21"/>
      <c r="AC9" s="24">
        <f t="shared" ref="AC9:AC18" si="9">($K9+$L9)*$N$8</f>
        <v>6663.2206759443334</v>
      </c>
      <c r="AD9" s="33">
        <v>4.7500000000000001E-2</v>
      </c>
      <c r="AE9" s="26">
        <f t="shared" ref="AE9:AE18" si="10">($K9+$L9)*AD9</f>
        <v>1507.1570576540755</v>
      </c>
      <c r="AF9" s="23">
        <f t="shared" ref="AF9:AF18" si="11">$K9+$L9+AC9+AE9</f>
        <v>39900</v>
      </c>
      <c r="AG9" s="21"/>
      <c r="AH9" s="24">
        <f t="shared" ref="AH9:AH18" si="12">($K9+$L9)*$N$8</f>
        <v>6663.2206759443334</v>
      </c>
      <c r="AI9" s="33">
        <v>4.7500000000000001E-2</v>
      </c>
      <c r="AJ9" s="26">
        <f t="shared" ref="AJ9:AJ18" si="13">($K9+$L9)*AI9</f>
        <v>1507.1570576540755</v>
      </c>
      <c r="AK9" s="23">
        <f t="shared" ref="AK9:AK18" si="14">$K9+$L9+AH9+AJ9</f>
        <v>39900</v>
      </c>
    </row>
    <row r="10" spans="3:37" ht="24.75" customHeight="1" x14ac:dyDescent="0.25">
      <c r="C10" s="18" t="s">
        <v>210</v>
      </c>
      <c r="D10" s="43">
        <f>+D9</f>
        <v>2016</v>
      </c>
      <c r="E10" s="20" t="s">
        <v>51</v>
      </c>
      <c r="F10" s="20" t="s">
        <v>241</v>
      </c>
      <c r="G10" s="21"/>
      <c r="H10" s="22">
        <v>140</v>
      </c>
      <c r="I10" s="20">
        <v>139</v>
      </c>
      <c r="J10" s="21"/>
      <c r="K10" s="23">
        <v>34073.399602385682</v>
      </c>
      <c r="L10" s="20">
        <v>360</v>
      </c>
      <c r="M10" s="21"/>
      <c r="N10" s="24">
        <f t="shared" si="0"/>
        <v>7231.0139165009932</v>
      </c>
      <c r="O10" s="33">
        <v>4.7500000000000001E-2</v>
      </c>
      <c r="P10" s="26">
        <f t="shared" si="1"/>
        <v>1635.5864811133199</v>
      </c>
      <c r="Q10" s="23">
        <f t="shared" si="2"/>
        <v>43300</v>
      </c>
      <c r="R10" s="21"/>
      <c r="S10" s="24">
        <f t="shared" si="3"/>
        <v>7231.0139165009932</v>
      </c>
      <c r="T10" s="33">
        <v>4.7500000000000001E-2</v>
      </c>
      <c r="U10" s="26">
        <f t="shared" si="4"/>
        <v>1635.5864811133199</v>
      </c>
      <c r="V10" s="23">
        <f t="shared" si="5"/>
        <v>43300</v>
      </c>
      <c r="W10" s="21"/>
      <c r="X10" s="24">
        <f t="shared" si="6"/>
        <v>7231.0139165009932</v>
      </c>
      <c r="Y10" s="33">
        <v>4.7500000000000001E-2</v>
      </c>
      <c r="Z10" s="26">
        <f t="shared" si="7"/>
        <v>1635.5864811133199</v>
      </c>
      <c r="AA10" s="23">
        <f t="shared" si="8"/>
        <v>43300</v>
      </c>
      <c r="AB10" s="21"/>
      <c r="AC10" s="24">
        <f t="shared" si="9"/>
        <v>7231.0139165009932</v>
      </c>
      <c r="AD10" s="33">
        <v>4.7500000000000001E-2</v>
      </c>
      <c r="AE10" s="26">
        <f t="shared" si="10"/>
        <v>1635.5864811133199</v>
      </c>
      <c r="AF10" s="23">
        <f t="shared" si="11"/>
        <v>43300</v>
      </c>
      <c r="AG10" s="21"/>
      <c r="AH10" s="24">
        <f t="shared" si="12"/>
        <v>7231.0139165009932</v>
      </c>
      <c r="AI10" s="33">
        <v>4.7500000000000001E-2</v>
      </c>
      <c r="AJ10" s="26">
        <f t="shared" si="13"/>
        <v>1635.5864811133199</v>
      </c>
      <c r="AK10" s="23">
        <f t="shared" si="14"/>
        <v>43300</v>
      </c>
    </row>
    <row r="11" spans="3:37" ht="24.75" customHeight="1" x14ac:dyDescent="0.25">
      <c r="C11" s="18" t="s">
        <v>268</v>
      </c>
      <c r="D11" s="43">
        <f>+D10</f>
        <v>2016</v>
      </c>
      <c r="E11" s="20" t="s">
        <v>52</v>
      </c>
      <c r="F11" s="20" t="s">
        <v>242</v>
      </c>
      <c r="G11" s="21"/>
      <c r="H11" s="22">
        <v>185</v>
      </c>
      <c r="I11" s="20">
        <v>149</v>
      </c>
      <c r="J11" s="21"/>
      <c r="K11" s="23">
        <v>36856.699801192844</v>
      </c>
      <c r="L11" s="20">
        <v>360</v>
      </c>
      <c r="M11" s="21"/>
      <c r="N11" s="24">
        <f t="shared" si="0"/>
        <v>7815.5069582504966</v>
      </c>
      <c r="O11" s="33">
        <v>4.7500000000000001E-2</v>
      </c>
      <c r="P11" s="26">
        <f t="shared" si="1"/>
        <v>1767.7932405566601</v>
      </c>
      <c r="Q11" s="23">
        <f t="shared" si="2"/>
        <v>46800</v>
      </c>
      <c r="R11" s="21"/>
      <c r="S11" s="24">
        <f t="shared" si="3"/>
        <v>7815.5069582504966</v>
      </c>
      <c r="T11" s="33">
        <v>4.7500000000000001E-2</v>
      </c>
      <c r="U11" s="26">
        <f t="shared" si="4"/>
        <v>1767.7932405566601</v>
      </c>
      <c r="V11" s="23">
        <f t="shared" si="5"/>
        <v>46800</v>
      </c>
      <c r="W11" s="21"/>
      <c r="X11" s="24">
        <f t="shared" si="6"/>
        <v>7815.5069582504966</v>
      </c>
      <c r="Y11" s="33">
        <v>4.7500000000000001E-2</v>
      </c>
      <c r="Z11" s="26">
        <f t="shared" si="7"/>
        <v>1767.7932405566601</v>
      </c>
      <c r="AA11" s="23">
        <f t="shared" si="8"/>
        <v>46800</v>
      </c>
      <c r="AB11" s="21"/>
      <c r="AC11" s="24">
        <f t="shared" si="9"/>
        <v>7815.5069582504966</v>
      </c>
      <c r="AD11" s="33">
        <v>4.7500000000000001E-2</v>
      </c>
      <c r="AE11" s="26">
        <f t="shared" si="10"/>
        <v>1767.7932405566601</v>
      </c>
      <c r="AF11" s="23">
        <f t="shared" si="11"/>
        <v>46800</v>
      </c>
      <c r="AG11" s="21"/>
      <c r="AH11" s="24">
        <f t="shared" si="12"/>
        <v>7815.5069582504966</v>
      </c>
      <c r="AI11" s="33">
        <v>4.7500000000000001E-2</v>
      </c>
      <c r="AJ11" s="26">
        <f t="shared" si="13"/>
        <v>1767.7932405566601</v>
      </c>
      <c r="AK11" s="23">
        <f t="shared" si="14"/>
        <v>46800</v>
      </c>
    </row>
    <row r="12" spans="3:37" ht="24.75" customHeight="1" x14ac:dyDescent="0.25">
      <c r="C12" s="18" t="s">
        <v>266</v>
      </c>
      <c r="D12" s="43">
        <f t="shared" ref="D12:D13" si="15">+D11</f>
        <v>2016</v>
      </c>
      <c r="E12" s="20"/>
      <c r="F12" s="20" t="s">
        <v>239</v>
      </c>
      <c r="G12" s="21"/>
      <c r="H12" s="22">
        <v>200</v>
      </c>
      <c r="I12" s="20">
        <v>150</v>
      </c>
      <c r="J12" s="21"/>
      <c r="K12" s="23">
        <v>37771.212723658049</v>
      </c>
      <c r="L12" s="20">
        <v>360</v>
      </c>
      <c r="M12" s="21"/>
      <c r="N12" s="24">
        <f t="shared" si="0"/>
        <v>8007.5546719681897</v>
      </c>
      <c r="O12" s="33">
        <v>4.7500000000000001E-2</v>
      </c>
      <c r="P12" s="26">
        <f t="shared" si="1"/>
        <v>1811.2326043737573</v>
      </c>
      <c r="Q12" s="23">
        <f t="shared" si="2"/>
        <v>47949.999999999993</v>
      </c>
      <c r="R12" s="21"/>
      <c r="S12" s="24">
        <f t="shared" si="3"/>
        <v>8007.5546719681897</v>
      </c>
      <c r="T12" s="33">
        <v>4.7500000000000001E-2</v>
      </c>
      <c r="U12" s="26">
        <f t="shared" si="4"/>
        <v>1811.2326043737573</v>
      </c>
      <c r="V12" s="23">
        <f t="shared" si="5"/>
        <v>47949.999999999993</v>
      </c>
      <c r="W12" s="21"/>
      <c r="X12" s="24">
        <f t="shared" si="6"/>
        <v>8007.5546719681897</v>
      </c>
      <c r="Y12" s="33">
        <v>4.7500000000000001E-2</v>
      </c>
      <c r="Z12" s="26">
        <f t="shared" si="7"/>
        <v>1811.2326043737573</v>
      </c>
      <c r="AA12" s="23">
        <f t="shared" si="8"/>
        <v>47949.999999999993</v>
      </c>
      <c r="AB12" s="21"/>
      <c r="AC12" s="24">
        <f t="shared" si="9"/>
        <v>8007.5546719681897</v>
      </c>
      <c r="AD12" s="33">
        <v>4.7500000000000001E-2</v>
      </c>
      <c r="AE12" s="26">
        <f t="shared" si="10"/>
        <v>1811.2326043737573</v>
      </c>
      <c r="AF12" s="23">
        <f t="shared" si="11"/>
        <v>47949.999999999993</v>
      </c>
      <c r="AG12" s="21"/>
      <c r="AH12" s="24">
        <f t="shared" si="12"/>
        <v>8007.5546719681897</v>
      </c>
      <c r="AI12" s="33">
        <v>4.7500000000000001E-2</v>
      </c>
      <c r="AJ12" s="26">
        <f t="shared" si="13"/>
        <v>1811.2326043737573</v>
      </c>
      <c r="AK12" s="23">
        <f t="shared" si="14"/>
        <v>47949.999999999993</v>
      </c>
    </row>
    <row r="13" spans="3:37" ht="24.75" customHeight="1" x14ac:dyDescent="0.25">
      <c r="C13" s="18" t="s">
        <v>267</v>
      </c>
      <c r="D13" s="43">
        <f t="shared" si="15"/>
        <v>2016</v>
      </c>
      <c r="E13" s="20"/>
      <c r="F13" s="20" t="s">
        <v>243</v>
      </c>
      <c r="G13" s="21"/>
      <c r="H13" s="22">
        <v>200</v>
      </c>
      <c r="I13" s="20">
        <v>149</v>
      </c>
      <c r="J13" s="21"/>
      <c r="K13" s="23">
        <v>39640</v>
      </c>
      <c r="L13" s="20">
        <v>360</v>
      </c>
      <c r="M13" s="21"/>
      <c r="N13" s="24">
        <f t="shared" si="0"/>
        <v>8400</v>
      </c>
      <c r="O13" s="33">
        <v>4.7500000000000001E-2</v>
      </c>
      <c r="P13" s="26">
        <f t="shared" si="1"/>
        <v>1900</v>
      </c>
      <c r="Q13" s="23">
        <f t="shared" si="2"/>
        <v>50300</v>
      </c>
      <c r="R13" s="21"/>
      <c r="S13" s="24">
        <f t="shared" si="3"/>
        <v>8400</v>
      </c>
      <c r="T13" s="33">
        <v>4.7500000000000001E-2</v>
      </c>
      <c r="U13" s="26">
        <f t="shared" si="4"/>
        <v>1900</v>
      </c>
      <c r="V13" s="23">
        <f t="shared" si="5"/>
        <v>50300</v>
      </c>
      <c r="W13" s="21"/>
      <c r="X13" s="24">
        <f t="shared" si="6"/>
        <v>8400</v>
      </c>
      <c r="Y13" s="33">
        <v>4.7500000000000001E-2</v>
      </c>
      <c r="Z13" s="26">
        <f t="shared" si="7"/>
        <v>1900</v>
      </c>
      <c r="AA13" s="23">
        <f t="shared" si="8"/>
        <v>50300</v>
      </c>
      <c r="AB13" s="21"/>
      <c r="AC13" s="24">
        <f t="shared" si="9"/>
        <v>8400</v>
      </c>
      <c r="AD13" s="33">
        <v>4.7500000000000001E-2</v>
      </c>
      <c r="AE13" s="26">
        <f t="shared" si="10"/>
        <v>1900</v>
      </c>
      <c r="AF13" s="23">
        <f t="shared" si="11"/>
        <v>50300</v>
      </c>
      <c r="AG13" s="21"/>
      <c r="AH13" s="24">
        <f t="shared" si="12"/>
        <v>8400</v>
      </c>
      <c r="AI13" s="33">
        <v>4.7500000000000001E-2</v>
      </c>
      <c r="AJ13" s="26">
        <f t="shared" si="13"/>
        <v>1900</v>
      </c>
      <c r="AK13" s="23">
        <f t="shared" si="14"/>
        <v>50300</v>
      </c>
    </row>
    <row r="14" spans="3:37" ht="24.75" customHeight="1" x14ac:dyDescent="0.25">
      <c r="C14" s="18" t="s">
        <v>269</v>
      </c>
      <c r="D14" s="43">
        <f>+D13</f>
        <v>2016</v>
      </c>
      <c r="E14" s="20"/>
      <c r="F14" s="20" t="s">
        <v>284</v>
      </c>
      <c r="G14" s="21"/>
      <c r="H14" s="22">
        <v>200</v>
      </c>
      <c r="I14" s="20">
        <v>159</v>
      </c>
      <c r="J14" s="21"/>
      <c r="K14" s="23">
        <v>41190.695825049697</v>
      </c>
      <c r="L14" s="20">
        <v>360</v>
      </c>
      <c r="M14" s="21"/>
      <c r="N14" s="24">
        <f t="shared" ref="N14:N17" si="16">(K14+L14)*$N$8</f>
        <v>8725.6461232604361</v>
      </c>
      <c r="O14" s="33">
        <v>4.7500000000000001E-2</v>
      </c>
      <c r="P14" s="26">
        <f t="shared" ref="P14:P17" si="17">(K14+L14)*O14</f>
        <v>1973.6580516898607</v>
      </c>
      <c r="Q14" s="23">
        <f t="shared" ref="Q14:Q17" si="18">K14+L14+N14+P14</f>
        <v>52249.999999999993</v>
      </c>
      <c r="R14" s="21"/>
      <c r="S14" s="24">
        <f t="shared" si="3"/>
        <v>8725.6461232604361</v>
      </c>
      <c r="T14" s="33">
        <v>4.7500000000000001E-2</v>
      </c>
      <c r="U14" s="26">
        <f t="shared" ref="U14:U17" si="19">($K14+$L14)*T14</f>
        <v>1973.6580516898607</v>
      </c>
      <c r="V14" s="23">
        <f t="shared" si="5"/>
        <v>52249.999999999993</v>
      </c>
      <c r="W14" s="21"/>
      <c r="X14" s="24">
        <f t="shared" si="6"/>
        <v>8725.6461232604361</v>
      </c>
      <c r="Y14" s="33">
        <v>4.7500000000000001E-2</v>
      </c>
      <c r="Z14" s="26">
        <f t="shared" ref="Z14:Z17" si="20">($K14+$L14)*Y14</f>
        <v>1973.6580516898607</v>
      </c>
      <c r="AA14" s="23">
        <f t="shared" ref="AA14:AA17" si="21">$K14+$L14+X14+Z14</f>
        <v>52249.999999999993</v>
      </c>
      <c r="AB14" s="21"/>
      <c r="AC14" s="24">
        <f t="shared" si="9"/>
        <v>8725.6461232604361</v>
      </c>
      <c r="AD14" s="33">
        <v>4.7500000000000001E-2</v>
      </c>
      <c r="AE14" s="26">
        <f t="shared" ref="AE14:AE17" si="22">($K14+$L14)*AD14</f>
        <v>1973.6580516898607</v>
      </c>
      <c r="AF14" s="23">
        <f t="shared" ref="AF14:AF17" si="23">$K14+$L14+AC14+AE14</f>
        <v>52249.999999999993</v>
      </c>
      <c r="AG14" s="21"/>
      <c r="AH14" s="24">
        <f t="shared" si="12"/>
        <v>8725.6461232604361</v>
      </c>
      <c r="AI14" s="33">
        <v>4.7500000000000001E-2</v>
      </c>
      <c r="AJ14" s="26">
        <f t="shared" ref="AJ14:AJ17" si="24">($K14+$L14)*AI14</f>
        <v>1973.6580516898607</v>
      </c>
      <c r="AK14" s="23">
        <f t="shared" ref="AK14:AK17" si="25">$K14+$L14+AH14+AJ14</f>
        <v>52249.999999999993</v>
      </c>
    </row>
    <row r="15" spans="3:37" ht="24.75" customHeight="1" x14ac:dyDescent="0.25">
      <c r="C15" s="18" t="s">
        <v>282</v>
      </c>
      <c r="D15" s="43">
        <f>+D14</f>
        <v>2016</v>
      </c>
      <c r="E15" s="20"/>
      <c r="F15" s="20" t="s">
        <v>285</v>
      </c>
      <c r="G15" s="21"/>
      <c r="H15" s="22">
        <v>200</v>
      </c>
      <c r="I15" s="20">
        <v>149</v>
      </c>
      <c r="J15" s="21"/>
      <c r="K15" s="23">
        <v>43298.051689860833</v>
      </c>
      <c r="L15" s="20">
        <v>360</v>
      </c>
      <c r="M15" s="21"/>
      <c r="N15" s="24">
        <f t="shared" si="16"/>
        <v>9168.1908548707743</v>
      </c>
      <c r="O15" s="33">
        <v>4.7500000000000001E-2</v>
      </c>
      <c r="P15" s="26">
        <f t="shared" si="17"/>
        <v>2073.7574552683895</v>
      </c>
      <c r="Q15" s="23">
        <f t="shared" si="18"/>
        <v>54899.999999999993</v>
      </c>
      <c r="R15" s="21"/>
      <c r="S15" s="24">
        <f t="shared" si="3"/>
        <v>9168.1908548707743</v>
      </c>
      <c r="T15" s="33">
        <v>4.7500000000000001E-2</v>
      </c>
      <c r="U15" s="26">
        <f t="shared" si="19"/>
        <v>2073.7574552683895</v>
      </c>
      <c r="V15" s="23">
        <f t="shared" si="5"/>
        <v>54899.999999999993</v>
      </c>
      <c r="W15" s="21"/>
      <c r="X15" s="24">
        <f t="shared" si="6"/>
        <v>9168.1908548707743</v>
      </c>
      <c r="Y15" s="33">
        <v>4.7500000000000001E-2</v>
      </c>
      <c r="Z15" s="26">
        <f t="shared" si="20"/>
        <v>2073.7574552683895</v>
      </c>
      <c r="AA15" s="23">
        <f t="shared" si="21"/>
        <v>54899.999999999993</v>
      </c>
      <c r="AB15" s="21"/>
      <c r="AC15" s="24">
        <f t="shared" si="9"/>
        <v>9168.1908548707743</v>
      </c>
      <c r="AD15" s="33">
        <v>4.7500000000000001E-2</v>
      </c>
      <c r="AE15" s="26">
        <f t="shared" si="22"/>
        <v>2073.7574552683895</v>
      </c>
      <c r="AF15" s="23">
        <f t="shared" si="23"/>
        <v>54899.999999999993</v>
      </c>
      <c r="AG15" s="21"/>
      <c r="AH15" s="24">
        <f t="shared" si="12"/>
        <v>9168.1908548707743</v>
      </c>
      <c r="AI15" s="33">
        <v>4.7500000000000001E-2</v>
      </c>
      <c r="AJ15" s="26">
        <f t="shared" si="24"/>
        <v>2073.7574552683895</v>
      </c>
      <c r="AK15" s="23">
        <f t="shared" si="25"/>
        <v>54899.999999999993</v>
      </c>
    </row>
    <row r="16" spans="3:37" ht="24.75" customHeight="1" x14ac:dyDescent="0.25">
      <c r="C16" s="18" t="s">
        <v>283</v>
      </c>
      <c r="D16" s="43">
        <f>+D15</f>
        <v>2016</v>
      </c>
      <c r="E16" s="20"/>
      <c r="F16" s="20" t="s">
        <v>286</v>
      </c>
      <c r="G16" s="21"/>
      <c r="H16" s="22">
        <v>200</v>
      </c>
      <c r="I16" s="20">
        <v>159</v>
      </c>
      <c r="J16" s="21"/>
      <c r="K16" s="23">
        <v>44888.508946322065</v>
      </c>
      <c r="L16" s="20">
        <v>360</v>
      </c>
      <c r="M16" s="21"/>
      <c r="N16" s="24">
        <f t="shared" si="16"/>
        <v>9502.1868787276326</v>
      </c>
      <c r="O16" s="33">
        <v>4.7500000000000001E-2</v>
      </c>
      <c r="P16" s="26">
        <f t="shared" si="17"/>
        <v>2149.3041749502981</v>
      </c>
      <c r="Q16" s="23">
        <f t="shared" si="18"/>
        <v>56899.999999999993</v>
      </c>
      <c r="R16" s="21"/>
      <c r="S16" s="24">
        <f t="shared" si="3"/>
        <v>9502.1868787276326</v>
      </c>
      <c r="T16" s="33">
        <v>4.7500000000000001E-2</v>
      </c>
      <c r="U16" s="26">
        <f t="shared" si="19"/>
        <v>2149.3041749502981</v>
      </c>
      <c r="V16" s="23">
        <f t="shared" si="5"/>
        <v>56899.999999999993</v>
      </c>
      <c r="W16" s="21"/>
      <c r="X16" s="24">
        <f t="shared" si="6"/>
        <v>9502.1868787276326</v>
      </c>
      <c r="Y16" s="33">
        <v>4.7500000000000001E-2</v>
      </c>
      <c r="Z16" s="26">
        <f t="shared" si="20"/>
        <v>2149.3041749502981</v>
      </c>
      <c r="AA16" s="23">
        <f t="shared" si="21"/>
        <v>56899.999999999993</v>
      </c>
      <c r="AB16" s="21"/>
      <c r="AC16" s="24">
        <f t="shared" si="9"/>
        <v>9502.1868787276326</v>
      </c>
      <c r="AD16" s="33">
        <v>4.7500000000000001E-2</v>
      </c>
      <c r="AE16" s="26">
        <f t="shared" si="22"/>
        <v>2149.3041749502981</v>
      </c>
      <c r="AF16" s="23">
        <f t="shared" si="23"/>
        <v>56899.999999999993</v>
      </c>
      <c r="AG16" s="21"/>
      <c r="AH16" s="24">
        <f t="shared" si="12"/>
        <v>9502.1868787276326</v>
      </c>
      <c r="AI16" s="33">
        <v>4.7500000000000001E-2</v>
      </c>
      <c r="AJ16" s="26">
        <f t="shared" si="24"/>
        <v>2149.3041749502981</v>
      </c>
      <c r="AK16" s="23">
        <f t="shared" si="25"/>
        <v>56899.999999999993</v>
      </c>
    </row>
    <row r="17" spans="3:37" ht="24.75" customHeight="1" x14ac:dyDescent="0.25">
      <c r="C17" s="18" t="s">
        <v>288</v>
      </c>
      <c r="D17" s="43">
        <f>+D16</f>
        <v>2016</v>
      </c>
      <c r="E17" s="20"/>
      <c r="F17" s="20" t="s">
        <v>287</v>
      </c>
      <c r="G17" s="21"/>
      <c r="H17" s="22">
        <v>200</v>
      </c>
      <c r="I17" s="20">
        <v>149</v>
      </c>
      <c r="J17" s="21"/>
      <c r="K17" s="23">
        <v>43616.143141153079</v>
      </c>
      <c r="L17" s="20">
        <v>360</v>
      </c>
      <c r="M17" s="21"/>
      <c r="N17" s="24">
        <f t="shared" si="16"/>
        <v>9234.9900596421467</v>
      </c>
      <c r="O17" s="33">
        <v>4.7500000000000001E-2</v>
      </c>
      <c r="P17" s="26">
        <f t="shared" si="17"/>
        <v>2088.8667992047713</v>
      </c>
      <c r="Q17" s="23">
        <f t="shared" si="18"/>
        <v>55300</v>
      </c>
      <c r="R17" s="21"/>
      <c r="S17" s="24">
        <f t="shared" si="3"/>
        <v>9234.9900596421467</v>
      </c>
      <c r="T17" s="33">
        <v>4.7500000000000001E-2</v>
      </c>
      <c r="U17" s="26">
        <f t="shared" si="19"/>
        <v>2088.8667992047713</v>
      </c>
      <c r="V17" s="23">
        <f t="shared" si="5"/>
        <v>55300</v>
      </c>
      <c r="W17" s="21"/>
      <c r="X17" s="24">
        <f t="shared" si="6"/>
        <v>9234.9900596421467</v>
      </c>
      <c r="Y17" s="33">
        <v>4.7500000000000001E-2</v>
      </c>
      <c r="Z17" s="26">
        <f t="shared" si="20"/>
        <v>2088.8667992047713</v>
      </c>
      <c r="AA17" s="23">
        <f t="shared" si="21"/>
        <v>55300</v>
      </c>
      <c r="AB17" s="21"/>
      <c r="AC17" s="24">
        <f t="shared" si="9"/>
        <v>9234.9900596421467</v>
      </c>
      <c r="AD17" s="33">
        <v>4.7500000000000001E-2</v>
      </c>
      <c r="AE17" s="26">
        <f t="shared" si="22"/>
        <v>2088.8667992047713</v>
      </c>
      <c r="AF17" s="23">
        <f t="shared" si="23"/>
        <v>55300</v>
      </c>
      <c r="AG17" s="21"/>
      <c r="AH17" s="24">
        <f t="shared" si="12"/>
        <v>9234.9900596421467</v>
      </c>
      <c r="AI17" s="33">
        <v>4.7500000000000001E-2</v>
      </c>
      <c r="AJ17" s="26">
        <f t="shared" si="24"/>
        <v>2088.8667992047713</v>
      </c>
      <c r="AK17" s="23">
        <f t="shared" si="25"/>
        <v>55300</v>
      </c>
    </row>
    <row r="18" spans="3:37" ht="24.75" customHeight="1" x14ac:dyDescent="0.25">
      <c r="C18" s="18" t="s">
        <v>212</v>
      </c>
      <c r="D18" s="43">
        <f>+D17</f>
        <v>2016</v>
      </c>
      <c r="E18" s="20" t="s">
        <v>55</v>
      </c>
      <c r="F18" s="20" t="s">
        <v>244</v>
      </c>
      <c r="G18" s="21"/>
      <c r="H18" s="22">
        <v>271</v>
      </c>
      <c r="I18" s="20">
        <v>232</v>
      </c>
      <c r="J18" s="21"/>
      <c r="K18" s="23">
        <v>40155.653775322287</v>
      </c>
      <c r="L18" s="20">
        <v>360</v>
      </c>
      <c r="M18" s="21"/>
      <c r="N18" s="24">
        <f t="shared" si="0"/>
        <v>8508.2872928176803</v>
      </c>
      <c r="O18" s="33">
        <v>0.14749999999999999</v>
      </c>
      <c r="P18" s="26">
        <f t="shared" si="1"/>
        <v>5976.0589318600369</v>
      </c>
      <c r="Q18" s="23">
        <f t="shared" si="2"/>
        <v>55000.000000000007</v>
      </c>
      <c r="R18" s="21"/>
      <c r="S18" s="24">
        <f t="shared" si="3"/>
        <v>8508.2872928176803</v>
      </c>
      <c r="T18" s="25">
        <v>0.16</v>
      </c>
      <c r="U18" s="26">
        <f t="shared" si="4"/>
        <v>6482.5046040515663</v>
      </c>
      <c r="V18" s="23">
        <f t="shared" si="5"/>
        <v>55506.445672191534</v>
      </c>
      <c r="W18" s="21"/>
      <c r="X18" s="24">
        <f t="shared" si="6"/>
        <v>8508.2872928176803</v>
      </c>
      <c r="Y18" s="25">
        <v>0.16900000000000001</v>
      </c>
      <c r="Z18" s="26">
        <f t="shared" si="7"/>
        <v>6847.1454880294668</v>
      </c>
      <c r="AA18" s="23">
        <f t="shared" si="8"/>
        <v>55871.086556169437</v>
      </c>
      <c r="AB18" s="21"/>
      <c r="AC18" s="24">
        <f t="shared" si="9"/>
        <v>8508.2872928176803</v>
      </c>
      <c r="AD18" s="25">
        <v>0.159</v>
      </c>
      <c r="AE18" s="26">
        <f t="shared" si="10"/>
        <v>6441.9889502762435</v>
      </c>
      <c r="AF18" s="23">
        <f t="shared" si="11"/>
        <v>55465.930018416213</v>
      </c>
      <c r="AG18" s="21"/>
      <c r="AH18" s="24">
        <f t="shared" si="12"/>
        <v>8508.2872928176803</v>
      </c>
      <c r="AI18" s="25">
        <v>0.16</v>
      </c>
      <c r="AJ18" s="26">
        <f t="shared" si="13"/>
        <v>6482.5046040515663</v>
      </c>
      <c r="AK18" s="23">
        <f t="shared" si="14"/>
        <v>55506.445672191534</v>
      </c>
    </row>
    <row r="22" spans="3:37" ht="15" customHeight="1" x14ac:dyDescent="0.25">
      <c r="N22" s="137" t="s">
        <v>168</v>
      </c>
      <c r="O22" s="138"/>
      <c r="P22" s="138"/>
      <c r="Q22" s="139"/>
      <c r="S22" s="137" t="s">
        <v>17</v>
      </c>
      <c r="T22" s="138"/>
      <c r="U22" s="138"/>
      <c r="V22" s="139"/>
      <c r="X22" s="137" t="s">
        <v>19</v>
      </c>
      <c r="Y22" s="138"/>
      <c r="Z22" s="138"/>
      <c r="AA22" s="139"/>
      <c r="AC22" s="137" t="s">
        <v>21</v>
      </c>
      <c r="AD22" s="138"/>
      <c r="AE22" s="138"/>
      <c r="AF22" s="139"/>
    </row>
    <row r="23" spans="3:37" x14ac:dyDescent="0.25">
      <c r="N23" s="140"/>
      <c r="O23" s="141"/>
      <c r="P23" s="141"/>
      <c r="Q23" s="142"/>
      <c r="S23" s="140"/>
      <c r="T23" s="141"/>
      <c r="U23" s="141"/>
      <c r="V23" s="142"/>
      <c r="X23" s="140"/>
      <c r="Y23" s="141"/>
      <c r="Z23" s="141"/>
      <c r="AA23" s="142"/>
      <c r="AC23" s="140"/>
      <c r="AD23" s="141"/>
      <c r="AE23" s="141"/>
      <c r="AF23" s="142"/>
    </row>
    <row r="24" spans="3:37" x14ac:dyDescent="0.25">
      <c r="N24" s="143"/>
      <c r="O24" s="144"/>
      <c r="P24" s="144"/>
      <c r="Q24" s="145"/>
      <c r="S24" s="143"/>
      <c r="T24" s="144"/>
      <c r="U24" s="144"/>
      <c r="V24" s="145"/>
      <c r="X24" s="143"/>
      <c r="Y24" s="144"/>
      <c r="Z24" s="144"/>
      <c r="AA24" s="145"/>
      <c r="AC24" s="143"/>
      <c r="AD24" s="144"/>
      <c r="AE24" s="144"/>
      <c r="AF24" s="145"/>
    </row>
    <row r="26" spans="3:37" ht="30" x14ac:dyDescent="0.25">
      <c r="C26" s="1"/>
      <c r="D26" s="2" t="s">
        <v>0</v>
      </c>
      <c r="E26" s="2" t="s">
        <v>1</v>
      </c>
      <c r="F26" s="2" t="s">
        <v>2</v>
      </c>
      <c r="G26" s="3"/>
      <c r="H26" s="4" t="s">
        <v>3</v>
      </c>
      <c r="I26" s="5" t="s">
        <v>4</v>
      </c>
      <c r="J26" s="6"/>
      <c r="K26" s="7" t="s">
        <v>5</v>
      </c>
      <c r="L26" s="2" t="s">
        <v>6</v>
      </c>
      <c r="N26" s="2" t="s">
        <v>7</v>
      </c>
      <c r="O26" s="8" t="s">
        <v>8</v>
      </c>
      <c r="P26" s="2" t="s">
        <v>9</v>
      </c>
      <c r="Q26" s="7" t="s">
        <v>10</v>
      </c>
      <c r="R26" s="6"/>
      <c r="S26" s="2" t="s">
        <v>18</v>
      </c>
      <c r="T26" s="8" t="s">
        <v>8</v>
      </c>
      <c r="U26" s="2" t="s">
        <v>9</v>
      </c>
      <c r="V26" s="7" t="s">
        <v>10</v>
      </c>
      <c r="W26" s="6"/>
      <c r="X26" s="2" t="s">
        <v>20</v>
      </c>
      <c r="Y26" s="8" t="s">
        <v>8</v>
      </c>
      <c r="Z26" s="2" t="s">
        <v>9</v>
      </c>
      <c r="AA26" s="7" t="s">
        <v>10</v>
      </c>
      <c r="AB26" s="6"/>
      <c r="AC26" s="2" t="s">
        <v>22</v>
      </c>
      <c r="AD26" s="8" t="s">
        <v>8</v>
      </c>
      <c r="AE26" s="2" t="s">
        <v>9</v>
      </c>
      <c r="AF26" s="7" t="s">
        <v>10</v>
      </c>
    </row>
    <row r="27" spans="3:37" ht="15.75" x14ac:dyDescent="0.25">
      <c r="C27" s="9"/>
      <c r="D27" s="10"/>
      <c r="E27" s="11"/>
      <c r="F27" s="11"/>
      <c r="G27" s="9"/>
      <c r="H27" s="12"/>
      <c r="I27" s="12"/>
      <c r="J27" s="9"/>
      <c r="K27" s="13">
        <v>350</v>
      </c>
      <c r="L27" s="14"/>
      <c r="N27" s="34">
        <v>0.21</v>
      </c>
      <c r="O27" s="15"/>
      <c r="P27" s="16"/>
      <c r="Q27" s="17"/>
      <c r="R27" s="9"/>
      <c r="S27" s="34">
        <v>0.13500000000000001</v>
      </c>
      <c r="T27" s="15"/>
      <c r="U27" s="16"/>
      <c r="V27" s="17"/>
      <c r="W27" s="9"/>
      <c r="X27" s="34">
        <v>0</v>
      </c>
      <c r="Y27" s="15"/>
      <c r="Z27" s="16"/>
      <c r="AA27" s="17"/>
      <c r="AB27" s="9"/>
      <c r="AC27" s="34">
        <v>8.4000000000000005E-2</v>
      </c>
      <c r="AD27" s="15"/>
      <c r="AE27" s="16"/>
      <c r="AF27" s="17"/>
    </row>
    <row r="28" spans="3:37" ht="24.75" customHeight="1" x14ac:dyDescent="0.25">
      <c r="C28" s="18" t="str">
        <f t="shared" ref="C28:D32" si="26">+C9</f>
        <v>Cherokee 2.0 Diesel 140CV Business Plus Edition 4x2 E6</v>
      </c>
      <c r="D28" s="19">
        <f t="shared" si="26"/>
        <v>2016</v>
      </c>
      <c r="E28" s="20" t="s">
        <v>11</v>
      </c>
      <c r="F28" s="20" t="str">
        <f>+F9</f>
        <v>603.E76.0</v>
      </c>
      <c r="G28" s="21"/>
      <c r="H28" s="22">
        <f t="shared" ref="H28:I32" si="27">+H9</f>
        <v>140</v>
      </c>
      <c r="I28" s="20">
        <f t="shared" si="27"/>
        <v>139</v>
      </c>
      <c r="J28" s="21"/>
      <c r="K28" s="23">
        <f t="shared" ref="K28:L32" si="28">+K9</f>
        <v>31369.622266401588</v>
      </c>
      <c r="L28" s="20">
        <f t="shared" si="28"/>
        <v>360</v>
      </c>
      <c r="N28" s="24">
        <f t="shared" ref="N28:N37" si="29">($K28+$L28)*N$27</f>
        <v>6663.2206759443334</v>
      </c>
      <c r="O28" s="33">
        <v>5.1999999999999998E-2</v>
      </c>
      <c r="P28" s="26">
        <f t="shared" ref="P28:P37" si="30">($K28+$L28)*O28</f>
        <v>1649.9403578528825</v>
      </c>
      <c r="Q28" s="23">
        <f t="shared" ref="Q28:Q37" si="31">$K28+$L28+N28+P28</f>
        <v>40042.783300198804</v>
      </c>
      <c r="R28" s="21"/>
      <c r="S28" s="24">
        <f t="shared" ref="S28:S37" si="32">($K28+$L28)*S$27</f>
        <v>4283.499005964215</v>
      </c>
      <c r="T28" s="33">
        <v>3.7499999999999999E-2</v>
      </c>
      <c r="U28" s="26">
        <f t="shared" ref="U28:U37" si="33">($K28+$L28)*T28</f>
        <v>1189.8608349900594</v>
      </c>
      <c r="V28" s="23">
        <f t="shared" ref="V28:V37" si="34">$K28+$L28+S28+U28</f>
        <v>37202.982107355863</v>
      </c>
      <c r="W28" s="21"/>
      <c r="X28" s="24">
        <f>($K28+$L28)*X$27</f>
        <v>0</v>
      </c>
      <c r="Y28" s="25">
        <v>0</v>
      </c>
      <c r="Z28" s="26">
        <f t="shared" ref="Z28:Z37" si="35">($K28+$L28)*Y28</f>
        <v>0</v>
      </c>
      <c r="AA28" s="23">
        <f t="shared" ref="AA28:AA37" si="36">$K28+$L28+X28+Z28</f>
        <v>31729.622266401588</v>
      </c>
      <c r="AB28" s="21"/>
      <c r="AC28" s="24">
        <f>($K28+$L28)*AC$27</f>
        <v>2665.2882703777336</v>
      </c>
      <c r="AD28" s="25">
        <v>0</v>
      </c>
      <c r="AE28" s="26">
        <f t="shared" ref="AE28:AE37" si="37">($K28+$L28)*AD28</f>
        <v>0</v>
      </c>
      <c r="AF28" s="23">
        <f t="shared" ref="AF28:AF37" si="38">$K28+$L28+AC28+AE28</f>
        <v>34394.910536779324</v>
      </c>
    </row>
    <row r="29" spans="3:37" ht="24.75" customHeight="1" x14ac:dyDescent="0.25">
      <c r="C29" s="18" t="str">
        <f t="shared" si="26"/>
        <v>Cherokee 2.0 Diesel 140CV Limited 4x2 E6</v>
      </c>
      <c r="D29" s="19">
        <f t="shared" si="26"/>
        <v>2016</v>
      </c>
      <c r="E29" s="20" t="s">
        <v>11</v>
      </c>
      <c r="F29" s="20" t="str">
        <f>+F10</f>
        <v>603.OA6.0</v>
      </c>
      <c r="G29" s="21"/>
      <c r="H29" s="22">
        <f t="shared" si="27"/>
        <v>140</v>
      </c>
      <c r="I29" s="20">
        <f t="shared" si="27"/>
        <v>139</v>
      </c>
      <c r="J29" s="21"/>
      <c r="K29" s="23">
        <f t="shared" si="28"/>
        <v>34073.399602385682</v>
      </c>
      <c r="L29" s="20">
        <f t="shared" si="28"/>
        <v>360</v>
      </c>
      <c r="N29" s="24">
        <f t="shared" si="29"/>
        <v>7231.0139165009932</v>
      </c>
      <c r="O29" s="33">
        <v>5.1999999999999998E-2</v>
      </c>
      <c r="P29" s="26">
        <f t="shared" ref="P29:P32" si="39">($K29+$L29)*O29</f>
        <v>1790.5367793240553</v>
      </c>
      <c r="Q29" s="23">
        <f t="shared" ref="Q29:Q32" si="40">$K29+$L29+N29+P29</f>
        <v>43454.950298210737</v>
      </c>
      <c r="R29" s="21"/>
      <c r="S29" s="24">
        <f t="shared" si="32"/>
        <v>4648.5089463220675</v>
      </c>
      <c r="T29" s="33">
        <v>3.7499999999999999E-2</v>
      </c>
      <c r="U29" s="26">
        <f t="shared" ref="U29:U32" si="41">($K29+$L29)*T29</f>
        <v>1291.2524850894631</v>
      </c>
      <c r="V29" s="23">
        <f t="shared" ref="V29:V32" si="42">$K29+$L29+S29+U29</f>
        <v>40373.161033797209</v>
      </c>
      <c r="W29" s="21"/>
      <c r="X29" s="24">
        <f t="shared" ref="X29:X37" si="43">($K29+$L29)*X$27</f>
        <v>0</v>
      </c>
      <c r="Y29" s="25">
        <v>0</v>
      </c>
      <c r="Z29" s="26">
        <f t="shared" si="35"/>
        <v>0</v>
      </c>
      <c r="AA29" s="23">
        <f t="shared" si="36"/>
        <v>34433.399602385682</v>
      </c>
      <c r="AB29" s="21"/>
      <c r="AC29" s="24">
        <f t="shared" ref="AC29:AC37" si="44">($K29+$L29)*AC$27</f>
        <v>2892.4055666003974</v>
      </c>
      <c r="AD29" s="25">
        <v>0</v>
      </c>
      <c r="AE29" s="26">
        <f t="shared" si="37"/>
        <v>0</v>
      </c>
      <c r="AF29" s="23">
        <f t="shared" si="38"/>
        <v>37325.80516898608</v>
      </c>
    </row>
    <row r="30" spans="3:37" ht="24.75" customHeight="1" x14ac:dyDescent="0.25">
      <c r="C30" s="18" t="str">
        <f t="shared" si="26"/>
        <v>Cherokee 2.2 Diesel 185CV Business Plus Edition Auto 9v 4x4 Active Drive I E6</v>
      </c>
      <c r="D30" s="19">
        <f t="shared" si="26"/>
        <v>2016</v>
      </c>
      <c r="E30" s="20" t="s">
        <v>11</v>
      </c>
      <c r="F30" s="20" t="str">
        <f>+F11</f>
        <v>603.C04.0</v>
      </c>
      <c r="G30" s="21"/>
      <c r="H30" s="22">
        <f t="shared" si="27"/>
        <v>185</v>
      </c>
      <c r="I30" s="20">
        <f t="shared" si="27"/>
        <v>149</v>
      </c>
      <c r="J30" s="21"/>
      <c r="K30" s="23">
        <f t="shared" si="28"/>
        <v>36856.699801192844</v>
      </c>
      <c r="L30" s="20">
        <f t="shared" si="28"/>
        <v>360</v>
      </c>
      <c r="N30" s="24">
        <f t="shared" si="29"/>
        <v>7815.5069582504966</v>
      </c>
      <c r="O30" s="33">
        <v>5.1999999999999998E-2</v>
      </c>
      <c r="P30" s="26">
        <f t="shared" si="39"/>
        <v>1935.2683896620279</v>
      </c>
      <c r="Q30" s="23">
        <f t="shared" si="40"/>
        <v>46967.475149105368</v>
      </c>
      <c r="R30" s="21"/>
      <c r="S30" s="24">
        <f t="shared" si="32"/>
        <v>5024.2544731610342</v>
      </c>
      <c r="T30" s="33">
        <v>3.7499999999999999E-2</v>
      </c>
      <c r="U30" s="26">
        <f t="shared" si="41"/>
        <v>1395.6262425447317</v>
      </c>
      <c r="V30" s="23">
        <f t="shared" si="42"/>
        <v>43636.580516898612</v>
      </c>
      <c r="W30" s="21"/>
      <c r="X30" s="24">
        <f t="shared" si="43"/>
        <v>0</v>
      </c>
      <c r="Y30" s="25">
        <v>0</v>
      </c>
      <c r="Z30" s="26">
        <f t="shared" si="35"/>
        <v>0</v>
      </c>
      <c r="AA30" s="23">
        <f t="shared" si="36"/>
        <v>37216.699801192844</v>
      </c>
      <c r="AB30" s="21"/>
      <c r="AC30" s="24">
        <f t="shared" si="44"/>
        <v>3126.2027833001989</v>
      </c>
      <c r="AD30" s="25">
        <v>0</v>
      </c>
      <c r="AE30" s="26">
        <f t="shared" si="37"/>
        <v>0</v>
      </c>
      <c r="AF30" s="23">
        <f t="shared" si="38"/>
        <v>40342.902584493044</v>
      </c>
    </row>
    <row r="31" spans="3:37" ht="24.75" customHeight="1" x14ac:dyDescent="0.25">
      <c r="C31" s="18" t="str">
        <f t="shared" si="26"/>
        <v>Cherokee 2.2 Diesel 200CV Night Eagle Auto 9v 4x4 Active Drive I E6 (Ed. Esp.)</v>
      </c>
      <c r="D31" s="19">
        <f t="shared" si="26"/>
        <v>2016</v>
      </c>
      <c r="E31" s="20" t="s">
        <v>11</v>
      </c>
      <c r="F31" s="20" t="str">
        <f>+F12</f>
        <v>603.CL9.0</v>
      </c>
      <c r="G31" s="21"/>
      <c r="H31" s="22">
        <f t="shared" si="27"/>
        <v>200</v>
      </c>
      <c r="I31" s="20">
        <f t="shared" si="27"/>
        <v>150</v>
      </c>
      <c r="J31" s="21"/>
      <c r="K31" s="23">
        <f t="shared" si="28"/>
        <v>37771.212723658049</v>
      </c>
      <c r="L31" s="20">
        <f t="shared" si="28"/>
        <v>360</v>
      </c>
      <c r="N31" s="24">
        <f t="shared" si="29"/>
        <v>8007.5546719681897</v>
      </c>
      <c r="O31" s="33">
        <v>5.1999999999999998E-2</v>
      </c>
      <c r="P31" s="26">
        <f t="shared" si="39"/>
        <v>1982.8230616302185</v>
      </c>
      <c r="Q31" s="23">
        <f t="shared" si="40"/>
        <v>48121.590457256454</v>
      </c>
      <c r="R31" s="21"/>
      <c r="S31" s="24">
        <f t="shared" si="32"/>
        <v>5147.7137176938368</v>
      </c>
      <c r="T31" s="33">
        <v>3.7499999999999999E-2</v>
      </c>
      <c r="U31" s="26">
        <f t="shared" si="41"/>
        <v>1429.9204771371767</v>
      </c>
      <c r="V31" s="23">
        <f t="shared" si="42"/>
        <v>44708.846918489056</v>
      </c>
      <c r="W31" s="21"/>
      <c r="X31" s="24">
        <f t="shared" si="43"/>
        <v>0</v>
      </c>
      <c r="Y31" s="25">
        <v>0</v>
      </c>
      <c r="Z31" s="26">
        <f t="shared" si="35"/>
        <v>0</v>
      </c>
      <c r="AA31" s="23">
        <f t="shared" si="36"/>
        <v>38131.212723658049</v>
      </c>
      <c r="AB31" s="21"/>
      <c r="AC31" s="24">
        <f t="shared" si="44"/>
        <v>3203.0218687872762</v>
      </c>
      <c r="AD31" s="25">
        <v>0</v>
      </c>
      <c r="AE31" s="26">
        <f t="shared" si="37"/>
        <v>0</v>
      </c>
      <c r="AF31" s="23">
        <f t="shared" si="38"/>
        <v>41334.234592445326</v>
      </c>
    </row>
    <row r="32" spans="3:37" ht="24.75" customHeight="1" x14ac:dyDescent="0.25">
      <c r="C32" s="18" t="str">
        <f t="shared" si="26"/>
        <v>Cherokee 2.2 Diesel 200CV Limited Auto 9v 4x4 Active Drive I E6</v>
      </c>
      <c r="D32" s="19">
        <f t="shared" si="26"/>
        <v>2016</v>
      </c>
      <c r="E32" s="20" t="s">
        <v>11</v>
      </c>
      <c r="F32" s="20" t="str">
        <f>+F13</f>
        <v>603.M25.0</v>
      </c>
      <c r="G32" s="21"/>
      <c r="H32" s="22">
        <f t="shared" si="27"/>
        <v>200</v>
      </c>
      <c r="I32" s="20">
        <f t="shared" si="27"/>
        <v>149</v>
      </c>
      <c r="J32" s="21"/>
      <c r="K32" s="23">
        <f t="shared" si="28"/>
        <v>39640</v>
      </c>
      <c r="L32" s="20">
        <f t="shared" si="28"/>
        <v>360</v>
      </c>
      <c r="N32" s="24">
        <f t="shared" si="29"/>
        <v>8400</v>
      </c>
      <c r="O32" s="33">
        <v>5.1999999999999998E-2</v>
      </c>
      <c r="P32" s="26">
        <f t="shared" si="39"/>
        <v>2080</v>
      </c>
      <c r="Q32" s="23">
        <f t="shared" si="40"/>
        <v>50480</v>
      </c>
      <c r="R32" s="21"/>
      <c r="S32" s="24">
        <f t="shared" si="32"/>
        <v>5400</v>
      </c>
      <c r="T32" s="33">
        <v>3.7499999999999999E-2</v>
      </c>
      <c r="U32" s="26">
        <f t="shared" si="41"/>
        <v>1500</v>
      </c>
      <c r="V32" s="23">
        <f t="shared" si="42"/>
        <v>46900</v>
      </c>
      <c r="W32" s="21"/>
      <c r="X32" s="24">
        <f t="shared" si="43"/>
        <v>0</v>
      </c>
      <c r="Y32" s="25">
        <v>0</v>
      </c>
      <c r="Z32" s="26">
        <f t="shared" si="35"/>
        <v>0</v>
      </c>
      <c r="AA32" s="23">
        <f t="shared" si="36"/>
        <v>40000</v>
      </c>
      <c r="AB32" s="21"/>
      <c r="AC32" s="24">
        <f t="shared" si="44"/>
        <v>3360</v>
      </c>
      <c r="AD32" s="25">
        <v>0</v>
      </c>
      <c r="AE32" s="26">
        <f t="shared" si="37"/>
        <v>0</v>
      </c>
      <c r="AF32" s="23">
        <f t="shared" si="38"/>
        <v>43360</v>
      </c>
    </row>
    <row r="33" spans="3:32" ht="24.75" customHeight="1" x14ac:dyDescent="0.25">
      <c r="C33" s="18" t="str">
        <f t="shared" ref="C33:D33" si="45">+C14</f>
        <v>Cherokee 2.2 Diesel 200CV Limited Auto 9v 4x4 Active Drive II E6</v>
      </c>
      <c r="D33" s="19">
        <f t="shared" si="45"/>
        <v>2016</v>
      </c>
      <c r="E33" s="20" t="s">
        <v>11</v>
      </c>
      <c r="F33" s="20" t="str">
        <f t="shared" ref="F33:F36" si="46">+F14</f>
        <v>603.M44.0</v>
      </c>
      <c r="G33" s="21"/>
      <c r="H33" s="22">
        <f t="shared" ref="H33:I33" si="47">+H14</f>
        <v>200</v>
      </c>
      <c r="I33" s="20">
        <f t="shared" si="47"/>
        <v>159</v>
      </c>
      <c r="J33" s="21"/>
      <c r="K33" s="23">
        <f t="shared" ref="K33:L33" si="48">+K14</f>
        <v>41190.695825049697</v>
      </c>
      <c r="L33" s="20">
        <f t="shared" si="48"/>
        <v>360</v>
      </c>
      <c r="N33" s="24">
        <f t="shared" si="29"/>
        <v>8725.6461232604361</v>
      </c>
      <c r="O33" s="33">
        <v>5.1999999999999998E-2</v>
      </c>
      <c r="P33" s="26">
        <f t="shared" ref="P33:P36" si="49">($K33+$L33)*O33</f>
        <v>2160.6361829025841</v>
      </c>
      <c r="Q33" s="23">
        <f t="shared" ref="Q33:Q36" si="50">$K33+$L33+N33+P33</f>
        <v>52436.978131212716</v>
      </c>
      <c r="R33" s="21"/>
      <c r="S33" s="24">
        <f t="shared" si="32"/>
        <v>5609.3439363817097</v>
      </c>
      <c r="T33" s="33">
        <v>3.7499999999999999E-2</v>
      </c>
      <c r="U33" s="26">
        <f t="shared" ref="U33:U36" si="51">($K33+$L33)*T33</f>
        <v>1558.1510934393636</v>
      </c>
      <c r="V33" s="23">
        <f t="shared" ref="V33:V36" si="52">$K33+$L33+S33+U33</f>
        <v>48718.190854870772</v>
      </c>
      <c r="W33" s="21"/>
      <c r="X33" s="24">
        <f t="shared" si="43"/>
        <v>0</v>
      </c>
      <c r="Y33" s="25">
        <v>0</v>
      </c>
      <c r="Z33" s="26">
        <f t="shared" ref="Z33:Z36" si="53">($K33+$L33)*Y33</f>
        <v>0</v>
      </c>
      <c r="AA33" s="23">
        <f t="shared" ref="AA33:AA36" si="54">$K33+$L33+X33+Z33</f>
        <v>41550.695825049697</v>
      </c>
      <c r="AB33" s="21"/>
      <c r="AC33" s="24">
        <f t="shared" si="44"/>
        <v>3490.258449304175</v>
      </c>
      <c r="AD33" s="25">
        <v>0</v>
      </c>
      <c r="AE33" s="26">
        <f t="shared" ref="AE33:AE36" si="55">($K33+$L33)*AD33</f>
        <v>0</v>
      </c>
      <c r="AF33" s="23">
        <f t="shared" ref="AF33:AF36" si="56">$K33+$L33+AC33+AE33</f>
        <v>45040.95427435387</v>
      </c>
    </row>
    <row r="34" spans="3:32" ht="24.75" customHeight="1" x14ac:dyDescent="0.25">
      <c r="C34" s="18" t="str">
        <f t="shared" ref="C34:D34" si="57">+C15</f>
        <v>Cherokee 2.2 Diesel 200CV Overland Auto 9v 4x4 Active Drive I E6</v>
      </c>
      <c r="D34" s="19">
        <f t="shared" si="57"/>
        <v>2016</v>
      </c>
      <c r="E34" s="20" t="s">
        <v>11</v>
      </c>
      <c r="F34" s="20" t="str">
        <f t="shared" si="46"/>
        <v>603.R3A.0</v>
      </c>
      <c r="G34" s="21"/>
      <c r="H34" s="22">
        <f t="shared" ref="H34:I34" si="58">+H15</f>
        <v>200</v>
      </c>
      <c r="I34" s="20">
        <f t="shared" si="58"/>
        <v>149</v>
      </c>
      <c r="J34" s="21"/>
      <c r="K34" s="23">
        <f t="shared" ref="K34:L34" si="59">+K15</f>
        <v>43298.051689860833</v>
      </c>
      <c r="L34" s="20">
        <f t="shared" si="59"/>
        <v>360</v>
      </c>
      <c r="N34" s="24">
        <f t="shared" si="29"/>
        <v>9168.1908548707743</v>
      </c>
      <c r="O34" s="33">
        <v>5.1999999999999998E-2</v>
      </c>
      <c r="P34" s="26">
        <f t="shared" si="49"/>
        <v>2270.218687872763</v>
      </c>
      <c r="Q34" s="23">
        <f t="shared" si="50"/>
        <v>55096.461232604372</v>
      </c>
      <c r="R34" s="21"/>
      <c r="S34" s="24">
        <f t="shared" si="32"/>
        <v>5893.8369781312131</v>
      </c>
      <c r="T34" s="33">
        <v>3.7499999999999999E-2</v>
      </c>
      <c r="U34" s="26">
        <f t="shared" si="51"/>
        <v>1637.1769383697813</v>
      </c>
      <c r="V34" s="23">
        <f t="shared" si="52"/>
        <v>51189.06560636183</v>
      </c>
      <c r="W34" s="21"/>
      <c r="X34" s="24">
        <f t="shared" si="43"/>
        <v>0</v>
      </c>
      <c r="Y34" s="25">
        <v>0</v>
      </c>
      <c r="Z34" s="26">
        <f t="shared" si="53"/>
        <v>0</v>
      </c>
      <c r="AA34" s="23">
        <f t="shared" si="54"/>
        <v>43658.051689860833</v>
      </c>
      <c r="AB34" s="21"/>
      <c r="AC34" s="24">
        <f t="shared" si="44"/>
        <v>3667.2763419483103</v>
      </c>
      <c r="AD34" s="25">
        <v>0</v>
      </c>
      <c r="AE34" s="26">
        <f t="shared" si="55"/>
        <v>0</v>
      </c>
      <c r="AF34" s="23">
        <f t="shared" si="56"/>
        <v>47325.328031809142</v>
      </c>
    </row>
    <row r="35" spans="3:32" ht="24.75" customHeight="1" x14ac:dyDescent="0.25">
      <c r="C35" s="18" t="str">
        <f t="shared" ref="C35:D35" si="60">+C16</f>
        <v>Cherokee 2.2 Diesel 200CV Overland Auto 9v 4x4 Active Drive II E6</v>
      </c>
      <c r="D35" s="19">
        <f t="shared" si="60"/>
        <v>2016</v>
      </c>
      <c r="E35" s="20" t="s">
        <v>11</v>
      </c>
      <c r="F35" s="20" t="str">
        <f t="shared" si="46"/>
        <v>603.RM9.0</v>
      </c>
      <c r="G35" s="21"/>
      <c r="H35" s="22">
        <f t="shared" ref="H35:I35" si="61">+H16</f>
        <v>200</v>
      </c>
      <c r="I35" s="20">
        <f t="shared" si="61"/>
        <v>159</v>
      </c>
      <c r="J35" s="21"/>
      <c r="K35" s="23">
        <f t="shared" ref="K35:L35" si="62">+K16</f>
        <v>44888.508946322065</v>
      </c>
      <c r="L35" s="20">
        <f t="shared" si="62"/>
        <v>360</v>
      </c>
      <c r="N35" s="24">
        <f t="shared" si="29"/>
        <v>9502.1868787276326</v>
      </c>
      <c r="O35" s="33">
        <v>5.1999999999999998E-2</v>
      </c>
      <c r="P35" s="26">
        <f t="shared" si="49"/>
        <v>2352.9224652087473</v>
      </c>
      <c r="Q35" s="23">
        <f t="shared" si="50"/>
        <v>57103.618290258448</v>
      </c>
      <c r="R35" s="21"/>
      <c r="S35" s="24">
        <f t="shared" si="32"/>
        <v>6108.548707753479</v>
      </c>
      <c r="T35" s="33">
        <v>3.7499999999999999E-2</v>
      </c>
      <c r="U35" s="26">
        <f t="shared" si="51"/>
        <v>1696.8190854870775</v>
      </c>
      <c r="V35" s="23">
        <f t="shared" si="52"/>
        <v>53053.87673956262</v>
      </c>
      <c r="W35" s="21"/>
      <c r="X35" s="24">
        <f t="shared" si="43"/>
        <v>0</v>
      </c>
      <c r="Y35" s="25">
        <v>0</v>
      </c>
      <c r="Z35" s="26">
        <f t="shared" si="53"/>
        <v>0</v>
      </c>
      <c r="AA35" s="23">
        <f t="shared" si="54"/>
        <v>45248.508946322065</v>
      </c>
      <c r="AB35" s="21"/>
      <c r="AC35" s="24">
        <f t="shared" si="44"/>
        <v>3800.8747514910538</v>
      </c>
      <c r="AD35" s="25">
        <v>0</v>
      </c>
      <c r="AE35" s="26">
        <f t="shared" si="55"/>
        <v>0</v>
      </c>
      <c r="AF35" s="23">
        <f t="shared" si="56"/>
        <v>49049.383697813115</v>
      </c>
    </row>
    <row r="36" spans="3:32" ht="24.75" customHeight="1" x14ac:dyDescent="0.25">
      <c r="C36" s="18" t="str">
        <f t="shared" ref="C36:D36" si="63">+C17</f>
        <v>Cherokee 2.2 Diesel 200CV 75º Aniversario Auto 9v 4x4 Active Drive I E6 (Ed. Esp.)</v>
      </c>
      <c r="D36" s="19">
        <f t="shared" si="63"/>
        <v>2016</v>
      </c>
      <c r="E36" s="20" t="s">
        <v>11</v>
      </c>
      <c r="F36" s="20" t="str">
        <f t="shared" si="46"/>
        <v>603.M8A.0</v>
      </c>
      <c r="G36" s="21"/>
      <c r="H36" s="22">
        <f t="shared" ref="H36:I36" si="64">+H17</f>
        <v>200</v>
      </c>
      <c r="I36" s="20">
        <f t="shared" si="64"/>
        <v>149</v>
      </c>
      <c r="J36" s="21"/>
      <c r="K36" s="23">
        <f t="shared" ref="K36:L36" si="65">+K17</f>
        <v>43616.143141153079</v>
      </c>
      <c r="L36" s="20">
        <f t="shared" si="65"/>
        <v>360</v>
      </c>
      <c r="N36" s="24">
        <f t="shared" si="29"/>
        <v>9234.9900596421467</v>
      </c>
      <c r="O36" s="33">
        <v>5.1999999999999998E-2</v>
      </c>
      <c r="P36" s="26">
        <f t="shared" si="49"/>
        <v>2286.7594433399599</v>
      </c>
      <c r="Q36" s="23">
        <f t="shared" si="50"/>
        <v>55497.892644135187</v>
      </c>
      <c r="R36" s="21"/>
      <c r="S36" s="24">
        <f t="shared" si="32"/>
        <v>5936.7793240556657</v>
      </c>
      <c r="T36" s="33">
        <v>3.7499999999999999E-2</v>
      </c>
      <c r="U36" s="26">
        <f t="shared" si="51"/>
        <v>1649.1053677932405</v>
      </c>
      <c r="V36" s="23">
        <f t="shared" si="52"/>
        <v>51562.027833001986</v>
      </c>
      <c r="W36" s="21"/>
      <c r="X36" s="24">
        <f t="shared" si="43"/>
        <v>0</v>
      </c>
      <c r="Y36" s="25">
        <v>0</v>
      </c>
      <c r="Z36" s="26">
        <f t="shared" si="53"/>
        <v>0</v>
      </c>
      <c r="AA36" s="23">
        <f t="shared" si="54"/>
        <v>43976.143141153079</v>
      </c>
      <c r="AB36" s="21"/>
      <c r="AC36" s="24">
        <f t="shared" si="44"/>
        <v>3693.9960238568588</v>
      </c>
      <c r="AD36" s="25">
        <v>0</v>
      </c>
      <c r="AE36" s="26">
        <f t="shared" si="55"/>
        <v>0</v>
      </c>
      <c r="AF36" s="23">
        <f t="shared" si="56"/>
        <v>47670.139165009939</v>
      </c>
    </row>
    <row r="37" spans="3:32" ht="24.75" customHeight="1" x14ac:dyDescent="0.25">
      <c r="C37" s="18" t="str">
        <f t="shared" ref="C37:D37" si="66">+C18</f>
        <v>Cherokee 3.2 271CV Trailhawk Auto 9v 4x4 Active Drive Lock E6</v>
      </c>
      <c r="D37" s="19">
        <f t="shared" si="66"/>
        <v>2016</v>
      </c>
      <c r="E37" s="20" t="s">
        <v>11</v>
      </c>
      <c r="F37" s="20" t="str">
        <f t="shared" ref="F37" si="67">+F18</f>
        <v>603.HP2.0</v>
      </c>
      <c r="G37" s="21"/>
      <c r="H37" s="22">
        <f t="shared" ref="H37:I37" si="68">+H18</f>
        <v>271</v>
      </c>
      <c r="I37" s="20">
        <f t="shared" si="68"/>
        <v>232</v>
      </c>
      <c r="J37" s="21"/>
      <c r="K37" s="23">
        <f t="shared" ref="K37:L37" si="69">+K18</f>
        <v>40155.653775322287</v>
      </c>
      <c r="L37" s="20">
        <f t="shared" si="69"/>
        <v>360</v>
      </c>
      <c r="N37" s="24">
        <f t="shared" si="29"/>
        <v>8508.2872928176803</v>
      </c>
      <c r="O37" s="25">
        <v>0.16</v>
      </c>
      <c r="P37" s="26">
        <f t="shared" si="30"/>
        <v>6482.5046040515663</v>
      </c>
      <c r="Q37" s="23">
        <f t="shared" si="31"/>
        <v>55506.445672191534</v>
      </c>
      <c r="R37" s="21"/>
      <c r="S37" s="24">
        <f t="shared" si="32"/>
        <v>5469.6132596685093</v>
      </c>
      <c r="T37" s="25">
        <v>0.13750000000000001</v>
      </c>
      <c r="U37" s="26">
        <f t="shared" si="33"/>
        <v>5570.9023941068153</v>
      </c>
      <c r="V37" s="23">
        <f t="shared" si="34"/>
        <v>51556.169429097616</v>
      </c>
      <c r="W37" s="21"/>
      <c r="X37" s="24">
        <f t="shared" si="43"/>
        <v>0</v>
      </c>
      <c r="Y37" s="25">
        <v>0</v>
      </c>
      <c r="Z37" s="26">
        <f t="shared" si="35"/>
        <v>0</v>
      </c>
      <c r="AA37" s="23">
        <f t="shared" si="36"/>
        <v>40515.653775322287</v>
      </c>
      <c r="AB37" s="21"/>
      <c r="AC37" s="24">
        <f t="shared" si="44"/>
        <v>3403.3149171270725</v>
      </c>
      <c r="AD37" s="25">
        <v>0</v>
      </c>
      <c r="AE37" s="26">
        <f t="shared" si="37"/>
        <v>0</v>
      </c>
      <c r="AF37" s="23">
        <f t="shared" si="38"/>
        <v>43918.968692449358</v>
      </c>
    </row>
  </sheetData>
  <mergeCells count="9">
    <mergeCell ref="AH3:AK5"/>
    <mergeCell ref="N22:Q24"/>
    <mergeCell ref="S22:V24"/>
    <mergeCell ref="X22:AA24"/>
    <mergeCell ref="AC22:AF24"/>
    <mergeCell ref="N3:Q5"/>
    <mergeCell ref="S3:V5"/>
    <mergeCell ref="X3:AA5"/>
    <mergeCell ref="AC3:AF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K31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72.28515625" customWidth="1"/>
    <col min="4" max="4" width="11.7109375" customWidth="1"/>
    <col min="5" max="5" width="10.42578125" hidden="1" customWidth="1"/>
    <col min="6" max="6" width="12" bestFit="1" customWidth="1"/>
    <col min="7" max="7" width="3" customWidth="1"/>
    <col min="8" max="8" width="5.140625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.85546875" customWidth="1"/>
    <col min="14" max="14" width="11.7109375" bestFit="1" customWidth="1"/>
    <col min="15" max="15" width="7.140625" bestFit="1" customWidth="1"/>
    <col min="16" max="16" width="9.140625" bestFit="1" customWidth="1"/>
    <col min="17" max="17" width="9.28515625" bestFit="1" customWidth="1"/>
    <col min="18" max="18" width="3" customWidth="1"/>
    <col min="19" max="19" width="11.7109375" bestFit="1" customWidth="1"/>
    <col min="20" max="20" width="7.140625" bestFit="1" customWidth="1"/>
    <col min="21" max="21" width="9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9.140625" bestFit="1" customWidth="1"/>
    <col min="27" max="27" width="9.28515625" bestFit="1" customWidth="1"/>
    <col min="28" max="28" width="2.28515625" customWidth="1"/>
    <col min="29" max="29" width="13.7109375" bestFit="1" customWidth="1"/>
    <col min="30" max="31" width="8.7109375" customWidth="1"/>
    <col min="32" max="32" width="10.7109375" customWidth="1"/>
    <col min="33" max="33" width="2" customWidth="1"/>
  </cols>
  <sheetData>
    <row r="2" spans="3:37" ht="15" customHeight="1" x14ac:dyDescent="0.25"/>
    <row r="3" spans="3:37" ht="23.25" customHeight="1" x14ac:dyDescent="0.35">
      <c r="D3" s="45" t="s">
        <v>48</v>
      </c>
      <c r="N3" s="137" t="s">
        <v>170</v>
      </c>
      <c r="O3" s="138"/>
      <c r="P3" s="138"/>
      <c r="Q3" s="139"/>
      <c r="S3" s="137" t="s">
        <v>216</v>
      </c>
      <c r="T3" s="138"/>
      <c r="U3" s="138"/>
      <c r="V3" s="139"/>
      <c r="X3" s="137" t="s">
        <v>15</v>
      </c>
      <c r="Y3" s="138"/>
      <c r="Z3" s="138"/>
      <c r="AA3" s="139"/>
      <c r="AC3" s="137" t="s">
        <v>169</v>
      </c>
      <c r="AD3" s="138"/>
      <c r="AE3" s="138"/>
      <c r="AF3" s="139"/>
      <c r="AH3" s="137" t="s">
        <v>217</v>
      </c>
      <c r="AI3" s="138"/>
      <c r="AJ3" s="138"/>
      <c r="AK3" s="139"/>
    </row>
    <row r="4" spans="3:37" ht="18.75" x14ac:dyDescent="0.3">
      <c r="D4" s="44" t="str">
        <f>+'Grand 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  <c r="AH4" s="140"/>
      <c r="AI4" s="141"/>
      <c r="AJ4" s="141"/>
      <c r="AK4" s="142"/>
    </row>
    <row r="5" spans="3:37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  <c r="AH5" s="143"/>
      <c r="AI5" s="144"/>
      <c r="AJ5" s="144"/>
      <c r="AK5" s="145"/>
    </row>
    <row r="7" spans="3:37" ht="30" x14ac:dyDescent="0.25">
      <c r="C7" s="131" t="s">
        <v>321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  <c r="AH7" s="2" t="s">
        <v>7</v>
      </c>
      <c r="AI7" s="8" t="s">
        <v>8</v>
      </c>
      <c r="AJ7" s="2" t="s">
        <v>9</v>
      </c>
      <c r="AK7" s="7" t="s">
        <v>10</v>
      </c>
    </row>
    <row r="8" spans="3:37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  <c r="AH8" s="34">
        <v>0.21</v>
      </c>
      <c r="AI8" s="15"/>
      <c r="AJ8" s="16"/>
      <c r="AK8" s="17"/>
    </row>
    <row r="9" spans="3:37" ht="24.75" customHeight="1" x14ac:dyDescent="0.25">
      <c r="C9" s="18" t="s">
        <v>210</v>
      </c>
      <c r="D9" s="43">
        <v>2017</v>
      </c>
      <c r="E9" s="20" t="s">
        <v>51</v>
      </c>
      <c r="F9" s="20" t="s">
        <v>336</v>
      </c>
      <c r="G9" s="21"/>
      <c r="H9" s="22">
        <v>140</v>
      </c>
      <c r="I9" s="20">
        <v>139</v>
      </c>
      <c r="J9" s="21"/>
      <c r="K9" s="23">
        <v>34073.399602385682</v>
      </c>
      <c r="L9" s="20">
        <v>360</v>
      </c>
      <c r="M9" s="21"/>
      <c r="N9" s="24">
        <f t="shared" ref="N9:N15" si="0">(K9+L9)*$N$8</f>
        <v>7231.0139165009932</v>
      </c>
      <c r="O9" s="33">
        <v>4.7500000000000001E-2</v>
      </c>
      <c r="P9" s="26">
        <f t="shared" ref="P9:P15" si="1">(K9+L9)*O9</f>
        <v>1635.5864811133199</v>
      </c>
      <c r="Q9" s="23">
        <f t="shared" ref="Q9:Q15" si="2">K9+L9+N9+P9</f>
        <v>43300</v>
      </c>
      <c r="R9" s="21"/>
      <c r="S9" s="24">
        <f t="shared" ref="S9:S15" si="3">($K9+$L9)*$N$8</f>
        <v>7231.0139165009932</v>
      </c>
      <c r="T9" s="33">
        <v>4.7500000000000001E-2</v>
      </c>
      <c r="U9" s="26">
        <f t="shared" ref="U9:U15" si="4">($K9+$L9)*T9</f>
        <v>1635.5864811133199</v>
      </c>
      <c r="V9" s="23">
        <f t="shared" ref="V9:V15" si="5">$K9+$L9+$S9+$U9</f>
        <v>43300</v>
      </c>
      <c r="W9" s="21"/>
      <c r="X9" s="24">
        <f t="shared" ref="X9:X15" si="6">($K9+$L9)*$N$8</f>
        <v>7231.0139165009932</v>
      </c>
      <c r="Y9" s="33">
        <v>4.7500000000000001E-2</v>
      </c>
      <c r="Z9" s="26">
        <f t="shared" ref="Z9:Z15" si="7">($K9+$L9)*Y9</f>
        <v>1635.5864811133199</v>
      </c>
      <c r="AA9" s="23">
        <f t="shared" ref="AA9:AA15" si="8">$K9+$L9+X9+Z9</f>
        <v>43300</v>
      </c>
      <c r="AB9" s="21"/>
      <c r="AC9" s="24">
        <f t="shared" ref="AC9:AC15" si="9">($K9+$L9)*$N$8</f>
        <v>7231.0139165009932</v>
      </c>
      <c r="AD9" s="33">
        <v>4.7500000000000001E-2</v>
      </c>
      <c r="AE9" s="26">
        <f t="shared" ref="AE9:AE15" si="10">($K9+$L9)*AD9</f>
        <v>1635.5864811133199</v>
      </c>
      <c r="AF9" s="23">
        <f t="shared" ref="AF9:AF15" si="11">$K9+$L9+AC9+AE9</f>
        <v>43300</v>
      </c>
      <c r="AG9" s="21"/>
      <c r="AH9" s="24">
        <f t="shared" ref="AH9:AH15" si="12">($K9+$L9)*$N$8</f>
        <v>7231.0139165009932</v>
      </c>
      <c r="AI9" s="33">
        <v>4.7500000000000001E-2</v>
      </c>
      <c r="AJ9" s="26">
        <f t="shared" ref="AJ9:AJ15" si="13">($K9+$L9)*AI9</f>
        <v>1635.5864811133199</v>
      </c>
      <c r="AK9" s="23">
        <f t="shared" ref="AK9:AK15" si="14">$K9+$L9+AH9+AJ9</f>
        <v>43300</v>
      </c>
    </row>
    <row r="10" spans="3:37" ht="24.75" customHeight="1" x14ac:dyDescent="0.25">
      <c r="C10" s="18" t="s">
        <v>267</v>
      </c>
      <c r="D10" s="43">
        <f>+D9</f>
        <v>2017</v>
      </c>
      <c r="E10" s="20"/>
      <c r="F10" s="20" t="s">
        <v>337</v>
      </c>
      <c r="G10" s="21"/>
      <c r="H10" s="22">
        <v>200</v>
      </c>
      <c r="I10" s="20">
        <v>149</v>
      </c>
      <c r="J10" s="21"/>
      <c r="K10" s="23">
        <v>39640</v>
      </c>
      <c r="L10" s="20">
        <v>360</v>
      </c>
      <c r="M10" s="21"/>
      <c r="N10" s="24">
        <f t="shared" si="0"/>
        <v>8400</v>
      </c>
      <c r="O10" s="33">
        <v>4.7500000000000001E-2</v>
      </c>
      <c r="P10" s="26">
        <f t="shared" si="1"/>
        <v>1900</v>
      </c>
      <c r="Q10" s="23">
        <f t="shared" si="2"/>
        <v>50300</v>
      </c>
      <c r="R10" s="21"/>
      <c r="S10" s="24">
        <f t="shared" si="3"/>
        <v>8400</v>
      </c>
      <c r="T10" s="33">
        <v>4.7500000000000001E-2</v>
      </c>
      <c r="U10" s="26">
        <f t="shared" si="4"/>
        <v>1900</v>
      </c>
      <c r="V10" s="23">
        <f t="shared" si="5"/>
        <v>50300</v>
      </c>
      <c r="W10" s="21"/>
      <c r="X10" s="24">
        <f t="shared" si="6"/>
        <v>8400</v>
      </c>
      <c r="Y10" s="33">
        <v>4.7500000000000001E-2</v>
      </c>
      <c r="Z10" s="26">
        <f t="shared" si="7"/>
        <v>1900</v>
      </c>
      <c r="AA10" s="23">
        <f t="shared" si="8"/>
        <v>50300</v>
      </c>
      <c r="AB10" s="21"/>
      <c r="AC10" s="24">
        <f t="shared" si="9"/>
        <v>8400</v>
      </c>
      <c r="AD10" s="33">
        <v>4.7500000000000001E-2</v>
      </c>
      <c r="AE10" s="26">
        <f t="shared" si="10"/>
        <v>1900</v>
      </c>
      <c r="AF10" s="23">
        <f t="shared" si="11"/>
        <v>50300</v>
      </c>
      <c r="AG10" s="21"/>
      <c r="AH10" s="24">
        <f t="shared" si="12"/>
        <v>8400</v>
      </c>
      <c r="AI10" s="33">
        <v>4.7500000000000001E-2</v>
      </c>
      <c r="AJ10" s="26">
        <f t="shared" si="13"/>
        <v>1900</v>
      </c>
      <c r="AK10" s="23">
        <f t="shared" si="14"/>
        <v>50300</v>
      </c>
    </row>
    <row r="11" spans="3:37" ht="24.75" customHeight="1" x14ac:dyDescent="0.25">
      <c r="C11" s="18" t="s">
        <v>343</v>
      </c>
      <c r="D11" s="43">
        <f>+D10</f>
        <v>2017</v>
      </c>
      <c r="E11" s="20"/>
      <c r="F11" s="20" t="s">
        <v>338</v>
      </c>
      <c r="G11" s="21"/>
      <c r="H11" s="22">
        <v>200</v>
      </c>
      <c r="I11" s="20">
        <v>149</v>
      </c>
      <c r="J11" s="21"/>
      <c r="K11" s="23">
        <v>40315.94433399602</v>
      </c>
      <c r="L11" s="20">
        <v>360</v>
      </c>
      <c r="M11" s="21"/>
      <c r="N11" s="24">
        <f t="shared" ref="N11" si="15">(K11+L11)*$N$8</f>
        <v>8541.9483101391634</v>
      </c>
      <c r="O11" s="33">
        <v>4.7500000000000001E-2</v>
      </c>
      <c r="P11" s="26">
        <f t="shared" ref="P11" si="16">(K11+L11)*O11</f>
        <v>1932.1073558648109</v>
      </c>
      <c r="Q11" s="23">
        <f t="shared" ref="Q11" si="17">K11+L11+N11+P11</f>
        <v>51149.999999999993</v>
      </c>
      <c r="R11" s="21"/>
      <c r="S11" s="24">
        <f t="shared" si="3"/>
        <v>8541.9483101391634</v>
      </c>
      <c r="T11" s="33">
        <v>4.7500000000000001E-2</v>
      </c>
      <c r="U11" s="26">
        <f t="shared" ref="U11" si="18">($K11+$L11)*T11</f>
        <v>1932.1073558648109</v>
      </c>
      <c r="V11" s="23">
        <f t="shared" si="5"/>
        <v>51149.999999999993</v>
      </c>
      <c r="W11" s="21"/>
      <c r="X11" s="24">
        <f t="shared" si="6"/>
        <v>8541.9483101391634</v>
      </c>
      <c r="Y11" s="33">
        <v>4.7500000000000001E-2</v>
      </c>
      <c r="Z11" s="26">
        <f t="shared" ref="Z11" si="19">($K11+$L11)*Y11</f>
        <v>1932.1073558648109</v>
      </c>
      <c r="AA11" s="23">
        <f t="shared" ref="AA11" si="20">$K11+$L11+X11+Z11</f>
        <v>51149.999999999993</v>
      </c>
      <c r="AB11" s="21"/>
      <c r="AC11" s="24">
        <f t="shared" si="9"/>
        <v>8541.9483101391634</v>
      </c>
      <c r="AD11" s="33">
        <v>4.7500000000000001E-2</v>
      </c>
      <c r="AE11" s="26">
        <f t="shared" ref="AE11" si="21">($K11+$L11)*AD11</f>
        <v>1932.1073558648109</v>
      </c>
      <c r="AF11" s="23">
        <f t="shared" ref="AF11" si="22">$K11+$L11+AC11+AE11</f>
        <v>51149.999999999993</v>
      </c>
      <c r="AG11" s="21"/>
      <c r="AH11" s="24">
        <f t="shared" si="12"/>
        <v>8541.9483101391634</v>
      </c>
      <c r="AI11" s="33">
        <v>4.7500000000000001E-2</v>
      </c>
      <c r="AJ11" s="26">
        <f t="shared" ref="AJ11" si="23">($K11+$L11)*AI11</f>
        <v>1932.1073558648109</v>
      </c>
      <c r="AK11" s="23">
        <f t="shared" ref="AK11" si="24">$K11+$L11+AH11+AJ11</f>
        <v>51149.999999999993</v>
      </c>
    </row>
    <row r="12" spans="3:37" ht="24.75" customHeight="1" x14ac:dyDescent="0.25">
      <c r="C12" s="18" t="s">
        <v>269</v>
      </c>
      <c r="D12" s="43">
        <f>+D10</f>
        <v>2017</v>
      </c>
      <c r="E12" s="20"/>
      <c r="F12" s="20" t="s">
        <v>339</v>
      </c>
      <c r="G12" s="21"/>
      <c r="H12" s="22">
        <v>200</v>
      </c>
      <c r="I12" s="20">
        <v>159</v>
      </c>
      <c r="J12" s="21"/>
      <c r="K12" s="23">
        <v>41190.695825049697</v>
      </c>
      <c r="L12" s="20">
        <v>360</v>
      </c>
      <c r="M12" s="21"/>
      <c r="N12" s="24">
        <f t="shared" si="0"/>
        <v>8725.6461232604361</v>
      </c>
      <c r="O12" s="33">
        <v>4.7500000000000001E-2</v>
      </c>
      <c r="P12" s="26">
        <f t="shared" si="1"/>
        <v>1973.6580516898607</v>
      </c>
      <c r="Q12" s="23">
        <f t="shared" si="2"/>
        <v>52249.999999999993</v>
      </c>
      <c r="R12" s="21"/>
      <c r="S12" s="24">
        <f t="shared" si="3"/>
        <v>8725.6461232604361</v>
      </c>
      <c r="T12" s="33">
        <v>4.7500000000000001E-2</v>
      </c>
      <c r="U12" s="26">
        <f t="shared" si="4"/>
        <v>1973.6580516898607</v>
      </c>
      <c r="V12" s="23">
        <f t="shared" si="5"/>
        <v>52249.999999999993</v>
      </c>
      <c r="W12" s="21"/>
      <c r="X12" s="24">
        <f t="shared" si="6"/>
        <v>8725.6461232604361</v>
      </c>
      <c r="Y12" s="33">
        <v>4.7500000000000001E-2</v>
      </c>
      <c r="Z12" s="26">
        <f t="shared" si="7"/>
        <v>1973.6580516898607</v>
      </c>
      <c r="AA12" s="23">
        <f t="shared" si="8"/>
        <v>52249.999999999993</v>
      </c>
      <c r="AB12" s="21"/>
      <c r="AC12" s="24">
        <f t="shared" si="9"/>
        <v>8725.6461232604361</v>
      </c>
      <c r="AD12" s="33">
        <v>4.7500000000000001E-2</v>
      </c>
      <c r="AE12" s="26">
        <f t="shared" si="10"/>
        <v>1973.6580516898607</v>
      </c>
      <c r="AF12" s="23">
        <f t="shared" si="11"/>
        <v>52249.999999999993</v>
      </c>
      <c r="AG12" s="21"/>
      <c r="AH12" s="24">
        <f t="shared" si="12"/>
        <v>8725.6461232604361</v>
      </c>
      <c r="AI12" s="33">
        <v>4.7500000000000001E-2</v>
      </c>
      <c r="AJ12" s="26">
        <f t="shared" si="13"/>
        <v>1973.6580516898607</v>
      </c>
      <c r="AK12" s="23">
        <f t="shared" si="14"/>
        <v>52249.999999999993</v>
      </c>
    </row>
    <row r="13" spans="3:37" ht="24.75" customHeight="1" x14ac:dyDescent="0.25">
      <c r="C13" s="18" t="s">
        <v>282</v>
      </c>
      <c r="D13" s="43">
        <f>+D12</f>
        <v>2017</v>
      </c>
      <c r="E13" s="20"/>
      <c r="F13" s="20" t="s">
        <v>340</v>
      </c>
      <c r="G13" s="21"/>
      <c r="H13" s="22">
        <v>200</v>
      </c>
      <c r="I13" s="20">
        <v>149</v>
      </c>
      <c r="J13" s="21"/>
      <c r="K13" s="23">
        <v>43894.47</v>
      </c>
      <c r="L13" s="20">
        <v>360</v>
      </c>
      <c r="M13" s="21"/>
      <c r="N13" s="24">
        <f t="shared" si="0"/>
        <v>9293.4387000000006</v>
      </c>
      <c r="O13" s="33">
        <v>4.7500000000000001E-2</v>
      </c>
      <c r="P13" s="26">
        <f t="shared" si="1"/>
        <v>2102.087325</v>
      </c>
      <c r="Q13" s="23">
        <f t="shared" si="2"/>
        <v>55649.996025</v>
      </c>
      <c r="R13" s="21"/>
      <c r="S13" s="24">
        <f t="shared" si="3"/>
        <v>9293.4387000000006</v>
      </c>
      <c r="T13" s="33">
        <v>4.7500000000000001E-2</v>
      </c>
      <c r="U13" s="26">
        <f t="shared" si="4"/>
        <v>2102.087325</v>
      </c>
      <c r="V13" s="23">
        <f t="shared" si="5"/>
        <v>55649.996025</v>
      </c>
      <c r="W13" s="21"/>
      <c r="X13" s="24">
        <f t="shared" si="6"/>
        <v>9293.4387000000006</v>
      </c>
      <c r="Y13" s="33">
        <v>4.7500000000000001E-2</v>
      </c>
      <c r="Z13" s="26">
        <f t="shared" si="7"/>
        <v>2102.087325</v>
      </c>
      <c r="AA13" s="23">
        <f t="shared" si="8"/>
        <v>55649.996025</v>
      </c>
      <c r="AB13" s="21"/>
      <c r="AC13" s="24">
        <f t="shared" si="9"/>
        <v>9293.4387000000006</v>
      </c>
      <c r="AD13" s="33">
        <v>4.7500000000000001E-2</v>
      </c>
      <c r="AE13" s="26">
        <f t="shared" si="10"/>
        <v>2102.087325</v>
      </c>
      <c r="AF13" s="23">
        <f t="shared" si="11"/>
        <v>55649.996025</v>
      </c>
      <c r="AG13" s="21"/>
      <c r="AH13" s="24">
        <f t="shared" si="12"/>
        <v>9293.4387000000006</v>
      </c>
      <c r="AI13" s="33">
        <v>4.7500000000000001E-2</v>
      </c>
      <c r="AJ13" s="26">
        <f t="shared" si="13"/>
        <v>2102.087325</v>
      </c>
      <c r="AK13" s="23">
        <f t="shared" si="14"/>
        <v>55649.996025</v>
      </c>
    </row>
    <row r="14" spans="3:37" ht="24.75" customHeight="1" x14ac:dyDescent="0.25">
      <c r="C14" s="18" t="s">
        <v>283</v>
      </c>
      <c r="D14" s="43">
        <f>+D13</f>
        <v>2017</v>
      </c>
      <c r="E14" s="20"/>
      <c r="F14" s="20" t="s">
        <v>341</v>
      </c>
      <c r="G14" s="21"/>
      <c r="H14" s="22">
        <v>200</v>
      </c>
      <c r="I14" s="20">
        <v>159</v>
      </c>
      <c r="J14" s="21"/>
      <c r="K14" s="23">
        <v>45445.17</v>
      </c>
      <c r="L14" s="20">
        <v>360</v>
      </c>
      <c r="M14" s="21"/>
      <c r="N14" s="24">
        <f t="shared" si="0"/>
        <v>9619.0856999999996</v>
      </c>
      <c r="O14" s="33">
        <v>4.7500000000000001E-2</v>
      </c>
      <c r="P14" s="26">
        <f t="shared" si="1"/>
        <v>2175.7455749999999</v>
      </c>
      <c r="Q14" s="23">
        <f t="shared" si="2"/>
        <v>57600.001274999995</v>
      </c>
      <c r="R14" s="21"/>
      <c r="S14" s="24">
        <f t="shared" si="3"/>
        <v>9619.0856999999996</v>
      </c>
      <c r="T14" s="33">
        <v>4.7500000000000001E-2</v>
      </c>
      <c r="U14" s="26">
        <f t="shared" si="4"/>
        <v>2175.7455749999999</v>
      </c>
      <c r="V14" s="23">
        <f t="shared" si="5"/>
        <v>57600.001274999995</v>
      </c>
      <c r="W14" s="21"/>
      <c r="X14" s="24">
        <f t="shared" si="6"/>
        <v>9619.0856999999996</v>
      </c>
      <c r="Y14" s="33">
        <v>4.7500000000000001E-2</v>
      </c>
      <c r="Z14" s="26">
        <f t="shared" si="7"/>
        <v>2175.7455749999999</v>
      </c>
      <c r="AA14" s="23">
        <f t="shared" si="8"/>
        <v>57600.001274999995</v>
      </c>
      <c r="AB14" s="21"/>
      <c r="AC14" s="24">
        <f t="shared" si="9"/>
        <v>9619.0856999999996</v>
      </c>
      <c r="AD14" s="33">
        <v>4.7500000000000001E-2</v>
      </c>
      <c r="AE14" s="26">
        <f t="shared" si="10"/>
        <v>2175.7455749999999</v>
      </c>
      <c r="AF14" s="23">
        <f t="shared" si="11"/>
        <v>57600.001274999995</v>
      </c>
      <c r="AG14" s="21"/>
      <c r="AH14" s="24">
        <f t="shared" si="12"/>
        <v>9619.0856999999996</v>
      </c>
      <c r="AI14" s="33">
        <v>4.7500000000000001E-2</v>
      </c>
      <c r="AJ14" s="26">
        <f t="shared" si="13"/>
        <v>2175.7455749999999</v>
      </c>
      <c r="AK14" s="23">
        <f t="shared" si="14"/>
        <v>57600.001274999995</v>
      </c>
    </row>
    <row r="15" spans="3:37" ht="24.75" customHeight="1" x14ac:dyDescent="0.25">
      <c r="C15" s="18" t="s">
        <v>212</v>
      </c>
      <c r="D15" s="43">
        <f>+D9</f>
        <v>2017</v>
      </c>
      <c r="E15" s="20" t="s">
        <v>55</v>
      </c>
      <c r="F15" s="20" t="s">
        <v>342</v>
      </c>
      <c r="G15" s="21"/>
      <c r="H15" s="22">
        <v>271</v>
      </c>
      <c r="I15" s="20">
        <v>232</v>
      </c>
      <c r="J15" s="21"/>
      <c r="K15" s="23">
        <v>40155.653775322287</v>
      </c>
      <c r="L15" s="20">
        <v>360</v>
      </c>
      <c r="M15" s="21"/>
      <c r="N15" s="24">
        <f t="shared" si="0"/>
        <v>8508.2872928176803</v>
      </c>
      <c r="O15" s="33">
        <v>0.14749999999999999</v>
      </c>
      <c r="P15" s="26">
        <f t="shared" si="1"/>
        <v>5976.0589318600369</v>
      </c>
      <c r="Q15" s="23">
        <f t="shared" si="2"/>
        <v>55000.000000000007</v>
      </c>
      <c r="R15" s="21"/>
      <c r="S15" s="24">
        <f t="shared" si="3"/>
        <v>8508.2872928176803</v>
      </c>
      <c r="T15" s="25">
        <v>0.16</v>
      </c>
      <c r="U15" s="26">
        <f t="shared" si="4"/>
        <v>6482.5046040515663</v>
      </c>
      <c r="V15" s="23">
        <f t="shared" si="5"/>
        <v>55506.445672191534</v>
      </c>
      <c r="W15" s="21"/>
      <c r="X15" s="24">
        <f t="shared" si="6"/>
        <v>8508.2872928176803</v>
      </c>
      <c r="Y15" s="25">
        <v>0.16900000000000001</v>
      </c>
      <c r="Z15" s="26">
        <f t="shared" si="7"/>
        <v>6847.1454880294668</v>
      </c>
      <c r="AA15" s="23">
        <f t="shared" si="8"/>
        <v>55871.086556169437</v>
      </c>
      <c r="AB15" s="21"/>
      <c r="AC15" s="24">
        <f t="shared" si="9"/>
        <v>8508.2872928176803</v>
      </c>
      <c r="AD15" s="25">
        <v>0.159</v>
      </c>
      <c r="AE15" s="26">
        <f t="shared" si="10"/>
        <v>6441.9889502762435</v>
      </c>
      <c r="AF15" s="23">
        <f t="shared" si="11"/>
        <v>55465.930018416213</v>
      </c>
      <c r="AG15" s="21"/>
      <c r="AH15" s="24">
        <f t="shared" si="12"/>
        <v>8508.2872928176803</v>
      </c>
      <c r="AI15" s="25">
        <v>0.16</v>
      </c>
      <c r="AJ15" s="26">
        <f t="shared" si="13"/>
        <v>6482.5046040515663</v>
      </c>
      <c r="AK15" s="23">
        <f t="shared" si="14"/>
        <v>55506.445672191534</v>
      </c>
    </row>
    <row r="19" spans="3:32" ht="15" customHeight="1" x14ac:dyDescent="0.25">
      <c r="N19" s="137" t="s">
        <v>168</v>
      </c>
      <c r="O19" s="138"/>
      <c r="P19" s="138"/>
      <c r="Q19" s="139"/>
      <c r="S19" s="137" t="s">
        <v>17</v>
      </c>
      <c r="T19" s="138"/>
      <c r="U19" s="138"/>
      <c r="V19" s="139"/>
      <c r="X19" s="137" t="s">
        <v>19</v>
      </c>
      <c r="Y19" s="138"/>
      <c r="Z19" s="138"/>
      <c r="AA19" s="139"/>
      <c r="AC19" s="137" t="s">
        <v>21</v>
      </c>
      <c r="AD19" s="138"/>
      <c r="AE19" s="138"/>
      <c r="AF19" s="139"/>
    </row>
    <row r="20" spans="3:32" x14ac:dyDescent="0.25">
      <c r="N20" s="140"/>
      <c r="O20" s="141"/>
      <c r="P20" s="141"/>
      <c r="Q20" s="142"/>
      <c r="S20" s="140"/>
      <c r="T20" s="141"/>
      <c r="U20" s="141"/>
      <c r="V20" s="142"/>
      <c r="X20" s="140"/>
      <c r="Y20" s="141"/>
      <c r="Z20" s="141"/>
      <c r="AA20" s="142"/>
      <c r="AC20" s="140"/>
      <c r="AD20" s="141"/>
      <c r="AE20" s="141"/>
      <c r="AF20" s="142"/>
    </row>
    <row r="21" spans="3:32" x14ac:dyDescent="0.25">
      <c r="N21" s="143"/>
      <c r="O21" s="144"/>
      <c r="P21" s="144"/>
      <c r="Q21" s="145"/>
      <c r="S21" s="143"/>
      <c r="T21" s="144"/>
      <c r="U21" s="144"/>
      <c r="V21" s="145"/>
      <c r="X21" s="143"/>
      <c r="Y21" s="144"/>
      <c r="Z21" s="144"/>
      <c r="AA21" s="145"/>
      <c r="AC21" s="143"/>
      <c r="AD21" s="144"/>
      <c r="AE21" s="144"/>
      <c r="AF21" s="145"/>
    </row>
    <row r="23" spans="3:32" ht="30" x14ac:dyDescent="0.25">
      <c r="C23" s="1"/>
      <c r="D23" s="2" t="s">
        <v>0</v>
      </c>
      <c r="E23" s="2" t="s">
        <v>1</v>
      </c>
      <c r="F23" s="2" t="s">
        <v>2</v>
      </c>
      <c r="G23" s="3"/>
      <c r="H23" s="4" t="s">
        <v>3</v>
      </c>
      <c r="I23" s="5" t="s">
        <v>4</v>
      </c>
      <c r="J23" s="6"/>
      <c r="K23" s="7" t="s">
        <v>5</v>
      </c>
      <c r="L23" s="2" t="s">
        <v>6</v>
      </c>
      <c r="N23" s="2" t="s">
        <v>7</v>
      </c>
      <c r="O23" s="8" t="s">
        <v>8</v>
      </c>
      <c r="P23" s="2" t="s">
        <v>9</v>
      </c>
      <c r="Q23" s="7" t="s">
        <v>10</v>
      </c>
      <c r="R23" s="6"/>
      <c r="S23" s="2" t="s">
        <v>18</v>
      </c>
      <c r="T23" s="8" t="s">
        <v>8</v>
      </c>
      <c r="U23" s="2" t="s">
        <v>9</v>
      </c>
      <c r="V23" s="7" t="s">
        <v>10</v>
      </c>
      <c r="W23" s="6"/>
      <c r="X23" s="2" t="s">
        <v>20</v>
      </c>
      <c r="Y23" s="8" t="s">
        <v>8</v>
      </c>
      <c r="Z23" s="2" t="s">
        <v>9</v>
      </c>
      <c r="AA23" s="7" t="s">
        <v>10</v>
      </c>
      <c r="AB23" s="6"/>
      <c r="AC23" s="2" t="s">
        <v>22</v>
      </c>
      <c r="AD23" s="8" t="s">
        <v>8</v>
      </c>
      <c r="AE23" s="2" t="s">
        <v>9</v>
      </c>
      <c r="AF23" s="7" t="s">
        <v>10</v>
      </c>
    </row>
    <row r="24" spans="3:32" ht="15.75" x14ac:dyDescent="0.25">
      <c r="C24" s="9"/>
      <c r="D24" s="10"/>
      <c r="E24" s="11"/>
      <c r="F24" s="11"/>
      <c r="G24" s="9"/>
      <c r="H24" s="12"/>
      <c r="I24" s="12"/>
      <c r="J24" s="9"/>
      <c r="K24" s="13">
        <v>350</v>
      </c>
      <c r="L24" s="14"/>
      <c r="N24" s="34">
        <v>0.21</v>
      </c>
      <c r="O24" s="15"/>
      <c r="P24" s="16"/>
      <c r="Q24" s="17"/>
      <c r="R24" s="9"/>
      <c r="S24" s="34">
        <v>0.13500000000000001</v>
      </c>
      <c r="T24" s="15"/>
      <c r="U24" s="16"/>
      <c r="V24" s="17"/>
      <c r="W24" s="9"/>
      <c r="X24" s="34">
        <v>0</v>
      </c>
      <c r="Y24" s="15"/>
      <c r="Z24" s="16"/>
      <c r="AA24" s="17"/>
      <c r="AB24" s="9"/>
      <c r="AC24" s="34">
        <v>8.4000000000000005E-2</v>
      </c>
      <c r="AD24" s="15"/>
      <c r="AE24" s="16"/>
      <c r="AF24" s="17"/>
    </row>
    <row r="25" spans="3:32" ht="24.75" customHeight="1" x14ac:dyDescent="0.25">
      <c r="C25" s="18" t="str">
        <f t="shared" ref="C25:D31" si="25">+C9</f>
        <v>Cherokee 2.0 Diesel 140CV Limited 4x2 E6</v>
      </c>
      <c r="D25" s="19">
        <f t="shared" si="25"/>
        <v>2017</v>
      </c>
      <c r="E25" s="20" t="s">
        <v>11</v>
      </c>
      <c r="F25" s="20" t="str">
        <f t="shared" ref="F25:F30" si="26">+F9</f>
        <v>603.OA6.1</v>
      </c>
      <c r="G25" s="21"/>
      <c r="H25" s="22">
        <f t="shared" ref="H25:I31" si="27">+H9</f>
        <v>140</v>
      </c>
      <c r="I25" s="20">
        <f t="shared" si="27"/>
        <v>139</v>
      </c>
      <c r="J25" s="21"/>
      <c r="K25" s="23">
        <f t="shared" ref="K25:L31" si="28">+K9</f>
        <v>34073.399602385682</v>
      </c>
      <c r="L25" s="20">
        <f t="shared" si="28"/>
        <v>360</v>
      </c>
      <c r="N25" s="24">
        <f t="shared" ref="N25:N31" si="29">($K25+$L25)*N$24</f>
        <v>7231.0139165009932</v>
      </c>
      <c r="O25" s="33">
        <v>5.1999999999999998E-2</v>
      </c>
      <c r="P25" s="26">
        <f t="shared" ref="P25:P31" si="30">($K25+$L25)*O25</f>
        <v>1790.5367793240553</v>
      </c>
      <c r="Q25" s="23">
        <f t="shared" ref="Q25:Q31" si="31">$K25+$L25+N25+P25</f>
        <v>43454.950298210737</v>
      </c>
      <c r="R25" s="21"/>
      <c r="S25" s="24">
        <f t="shared" ref="S25:S31" si="32">($K25+$L25)*S$24</f>
        <v>4648.5089463220675</v>
      </c>
      <c r="T25" s="33">
        <v>3.7499999999999999E-2</v>
      </c>
      <c r="U25" s="26">
        <f t="shared" ref="U25:U31" si="33">($K25+$L25)*T25</f>
        <v>1291.2524850894631</v>
      </c>
      <c r="V25" s="23">
        <f t="shared" ref="V25:V31" si="34">$K25+$L25+S25+U25</f>
        <v>40373.161033797209</v>
      </c>
      <c r="W25" s="21"/>
      <c r="X25" s="24">
        <f t="shared" ref="X25:X31" si="35">($K25+$L25)*X$24</f>
        <v>0</v>
      </c>
      <c r="Y25" s="25">
        <v>0</v>
      </c>
      <c r="Z25" s="26">
        <f t="shared" ref="Z25:Z31" si="36">($K25+$L25)*Y25</f>
        <v>0</v>
      </c>
      <c r="AA25" s="23">
        <f t="shared" ref="AA25:AA31" si="37">$K25+$L25+X25+Z25</f>
        <v>34433.399602385682</v>
      </c>
      <c r="AB25" s="21"/>
      <c r="AC25" s="24">
        <f t="shared" ref="AC25:AC31" si="38">($K25+$L25)*AC$24</f>
        <v>2892.4055666003974</v>
      </c>
      <c r="AD25" s="25">
        <v>0</v>
      </c>
      <c r="AE25" s="26">
        <f t="shared" ref="AE25:AE31" si="39">($K25+$L25)*AD25</f>
        <v>0</v>
      </c>
      <c r="AF25" s="23">
        <f t="shared" ref="AF25:AF31" si="40">$K25+$L25+AC25+AE25</f>
        <v>37325.80516898608</v>
      </c>
    </row>
    <row r="26" spans="3:32" ht="24.75" customHeight="1" x14ac:dyDescent="0.25">
      <c r="C26" s="18" t="str">
        <f t="shared" si="25"/>
        <v>Cherokee 2.2 Diesel 200CV Limited Auto 9v 4x4 Active Drive I E6</v>
      </c>
      <c r="D26" s="19">
        <f t="shared" si="25"/>
        <v>2017</v>
      </c>
      <c r="E26" s="20" t="s">
        <v>11</v>
      </c>
      <c r="F26" s="20" t="str">
        <f t="shared" si="26"/>
        <v>603.M25.1</v>
      </c>
      <c r="G26" s="21"/>
      <c r="H26" s="22">
        <f t="shared" si="27"/>
        <v>200</v>
      </c>
      <c r="I26" s="20">
        <f t="shared" si="27"/>
        <v>149</v>
      </c>
      <c r="J26" s="21"/>
      <c r="K26" s="23">
        <f t="shared" si="28"/>
        <v>39640</v>
      </c>
      <c r="L26" s="20">
        <f t="shared" si="28"/>
        <v>360</v>
      </c>
      <c r="N26" s="24">
        <f t="shared" si="29"/>
        <v>8400</v>
      </c>
      <c r="O26" s="33">
        <v>5.1999999999999998E-2</v>
      </c>
      <c r="P26" s="26">
        <f t="shared" si="30"/>
        <v>2080</v>
      </c>
      <c r="Q26" s="23">
        <f t="shared" si="31"/>
        <v>50480</v>
      </c>
      <c r="R26" s="21"/>
      <c r="S26" s="24">
        <f t="shared" si="32"/>
        <v>5400</v>
      </c>
      <c r="T26" s="33">
        <v>3.7499999999999999E-2</v>
      </c>
      <c r="U26" s="26">
        <f t="shared" si="33"/>
        <v>1500</v>
      </c>
      <c r="V26" s="23">
        <f t="shared" si="34"/>
        <v>46900</v>
      </c>
      <c r="W26" s="21"/>
      <c r="X26" s="24">
        <f t="shared" si="35"/>
        <v>0</v>
      </c>
      <c r="Y26" s="25">
        <v>0</v>
      </c>
      <c r="Z26" s="26">
        <f t="shared" si="36"/>
        <v>0</v>
      </c>
      <c r="AA26" s="23">
        <f t="shared" si="37"/>
        <v>40000</v>
      </c>
      <c r="AB26" s="21"/>
      <c r="AC26" s="24">
        <f t="shared" si="38"/>
        <v>3360</v>
      </c>
      <c r="AD26" s="25">
        <v>0</v>
      </c>
      <c r="AE26" s="26">
        <f t="shared" si="39"/>
        <v>0</v>
      </c>
      <c r="AF26" s="23">
        <f t="shared" si="40"/>
        <v>43360</v>
      </c>
    </row>
    <row r="27" spans="3:32" ht="24.75" customHeight="1" x14ac:dyDescent="0.25">
      <c r="C27" s="18" t="str">
        <f t="shared" si="25"/>
        <v>Cherokee 2.2 Diesel 200CV Night Eagle II Auto 9v 4x4 Active Drive I E6 (Ed. Esp.)</v>
      </c>
      <c r="D27" s="19">
        <f t="shared" si="25"/>
        <v>2017</v>
      </c>
      <c r="E27" s="20" t="s">
        <v>11</v>
      </c>
      <c r="F27" s="20" t="str">
        <f t="shared" si="26"/>
        <v>603.UR5.1</v>
      </c>
      <c r="G27" s="21"/>
      <c r="H27" s="22">
        <f t="shared" si="27"/>
        <v>200</v>
      </c>
      <c r="I27" s="20">
        <f t="shared" si="27"/>
        <v>149</v>
      </c>
      <c r="J27" s="21"/>
      <c r="K27" s="23">
        <f t="shared" si="28"/>
        <v>40315.94433399602</v>
      </c>
      <c r="L27" s="20">
        <f t="shared" si="28"/>
        <v>360</v>
      </c>
      <c r="N27" s="24">
        <f t="shared" si="29"/>
        <v>8541.9483101391634</v>
      </c>
      <c r="O27" s="33">
        <v>5.1999999999999998E-2</v>
      </c>
      <c r="P27" s="26">
        <f t="shared" ref="P27" si="41">($K27+$L27)*O27</f>
        <v>2115.1491053677928</v>
      </c>
      <c r="Q27" s="23">
        <f t="shared" ref="Q27" si="42">$K27+$L27+N27+P27</f>
        <v>51333.041749502969</v>
      </c>
      <c r="R27" s="21"/>
      <c r="S27" s="24">
        <f t="shared" si="32"/>
        <v>5491.2524850894633</v>
      </c>
      <c r="T27" s="33">
        <v>3.7499999999999999E-2</v>
      </c>
      <c r="U27" s="26">
        <f t="shared" ref="U27" si="43">($K27+$L27)*T27</f>
        <v>1525.3479125248507</v>
      </c>
      <c r="V27" s="23">
        <f t="shared" ref="V27" si="44">$K27+$L27+S27+U27</f>
        <v>47692.544731610331</v>
      </c>
      <c r="W27" s="21"/>
      <c r="X27" s="24">
        <f t="shared" si="35"/>
        <v>0</v>
      </c>
      <c r="Y27" s="25">
        <v>0</v>
      </c>
      <c r="Z27" s="26">
        <f t="shared" ref="Z27" si="45">($K27+$L27)*Y27</f>
        <v>0</v>
      </c>
      <c r="AA27" s="23">
        <f t="shared" ref="AA27" si="46">$K27+$L27+X27+Z27</f>
        <v>40675.94433399602</v>
      </c>
      <c r="AB27" s="21"/>
      <c r="AC27" s="24">
        <f t="shared" si="38"/>
        <v>3416.7793240556657</v>
      </c>
      <c r="AD27" s="25">
        <v>0</v>
      </c>
      <c r="AE27" s="26">
        <f t="shared" ref="AE27" si="47">($K27+$L27)*AD27</f>
        <v>0</v>
      </c>
      <c r="AF27" s="23">
        <f t="shared" ref="AF27" si="48">$K27+$L27+AC27+AE27</f>
        <v>44092.723658051684</v>
      </c>
    </row>
    <row r="28" spans="3:32" ht="24.75" customHeight="1" x14ac:dyDescent="0.25">
      <c r="C28" s="18" t="str">
        <f t="shared" si="25"/>
        <v>Cherokee 2.2 Diesel 200CV Limited Auto 9v 4x4 Active Drive II E6</v>
      </c>
      <c r="D28" s="19">
        <f t="shared" si="25"/>
        <v>2017</v>
      </c>
      <c r="E28" s="20" t="s">
        <v>11</v>
      </c>
      <c r="F28" s="20" t="str">
        <f t="shared" si="26"/>
        <v>603.M44.1</v>
      </c>
      <c r="G28" s="21"/>
      <c r="H28" s="22">
        <f t="shared" si="27"/>
        <v>200</v>
      </c>
      <c r="I28" s="20">
        <f t="shared" si="27"/>
        <v>159</v>
      </c>
      <c r="J28" s="21"/>
      <c r="K28" s="23">
        <f t="shared" si="28"/>
        <v>41190.695825049697</v>
      </c>
      <c r="L28" s="20">
        <f t="shared" si="28"/>
        <v>360</v>
      </c>
      <c r="N28" s="24">
        <f t="shared" si="29"/>
        <v>8725.6461232604361</v>
      </c>
      <c r="O28" s="33">
        <v>5.1999999999999998E-2</v>
      </c>
      <c r="P28" s="26">
        <f t="shared" si="30"/>
        <v>2160.6361829025841</v>
      </c>
      <c r="Q28" s="23">
        <f t="shared" si="31"/>
        <v>52436.978131212716</v>
      </c>
      <c r="R28" s="21"/>
      <c r="S28" s="24">
        <f t="shared" si="32"/>
        <v>5609.3439363817097</v>
      </c>
      <c r="T28" s="33">
        <v>3.7499999999999999E-2</v>
      </c>
      <c r="U28" s="26">
        <f t="shared" si="33"/>
        <v>1558.1510934393636</v>
      </c>
      <c r="V28" s="23">
        <f t="shared" si="34"/>
        <v>48718.190854870772</v>
      </c>
      <c r="W28" s="21"/>
      <c r="X28" s="24">
        <f t="shared" si="35"/>
        <v>0</v>
      </c>
      <c r="Y28" s="25">
        <v>0</v>
      </c>
      <c r="Z28" s="26">
        <f t="shared" si="36"/>
        <v>0</v>
      </c>
      <c r="AA28" s="23">
        <f t="shared" si="37"/>
        <v>41550.695825049697</v>
      </c>
      <c r="AB28" s="21"/>
      <c r="AC28" s="24">
        <f t="shared" si="38"/>
        <v>3490.258449304175</v>
      </c>
      <c r="AD28" s="25">
        <v>0</v>
      </c>
      <c r="AE28" s="26">
        <f t="shared" si="39"/>
        <v>0</v>
      </c>
      <c r="AF28" s="23">
        <f t="shared" si="40"/>
        <v>45040.95427435387</v>
      </c>
    </row>
    <row r="29" spans="3:32" ht="24.75" customHeight="1" x14ac:dyDescent="0.25">
      <c r="C29" s="18" t="str">
        <f t="shared" si="25"/>
        <v>Cherokee 2.2 Diesel 200CV Overland Auto 9v 4x4 Active Drive I E6</v>
      </c>
      <c r="D29" s="19">
        <f t="shared" si="25"/>
        <v>2017</v>
      </c>
      <c r="E29" s="20" t="s">
        <v>11</v>
      </c>
      <c r="F29" s="20" t="str">
        <f t="shared" si="26"/>
        <v>603.R3A.1</v>
      </c>
      <c r="G29" s="21"/>
      <c r="H29" s="22">
        <f t="shared" si="27"/>
        <v>200</v>
      </c>
      <c r="I29" s="20">
        <f t="shared" si="27"/>
        <v>149</v>
      </c>
      <c r="J29" s="21"/>
      <c r="K29" s="23">
        <f t="shared" si="28"/>
        <v>43894.47</v>
      </c>
      <c r="L29" s="20">
        <f t="shared" si="28"/>
        <v>360</v>
      </c>
      <c r="N29" s="24">
        <f t="shared" si="29"/>
        <v>9293.4387000000006</v>
      </c>
      <c r="O29" s="33">
        <v>5.1999999999999998E-2</v>
      </c>
      <c r="P29" s="26">
        <f t="shared" si="30"/>
        <v>2301.2324399999998</v>
      </c>
      <c r="Q29" s="23">
        <f t="shared" si="31"/>
        <v>55849.14114</v>
      </c>
      <c r="R29" s="21"/>
      <c r="S29" s="24">
        <f t="shared" si="32"/>
        <v>5974.3534500000005</v>
      </c>
      <c r="T29" s="33">
        <v>3.7499999999999999E-2</v>
      </c>
      <c r="U29" s="26">
        <f t="shared" si="33"/>
        <v>1659.542625</v>
      </c>
      <c r="V29" s="23">
        <f t="shared" si="34"/>
        <v>51888.366075000005</v>
      </c>
      <c r="W29" s="21"/>
      <c r="X29" s="24">
        <f t="shared" si="35"/>
        <v>0</v>
      </c>
      <c r="Y29" s="25">
        <v>0</v>
      </c>
      <c r="Z29" s="26">
        <f t="shared" si="36"/>
        <v>0</v>
      </c>
      <c r="AA29" s="23">
        <f t="shared" si="37"/>
        <v>44254.47</v>
      </c>
      <c r="AB29" s="21"/>
      <c r="AC29" s="24">
        <f t="shared" si="38"/>
        <v>3717.3754800000002</v>
      </c>
      <c r="AD29" s="25">
        <v>0</v>
      </c>
      <c r="AE29" s="26">
        <f t="shared" si="39"/>
        <v>0</v>
      </c>
      <c r="AF29" s="23">
        <f t="shared" si="40"/>
        <v>47971.845480000004</v>
      </c>
    </row>
    <row r="30" spans="3:32" ht="24.75" customHeight="1" x14ac:dyDescent="0.25">
      <c r="C30" s="18" t="str">
        <f t="shared" si="25"/>
        <v>Cherokee 2.2 Diesel 200CV Overland Auto 9v 4x4 Active Drive II E6</v>
      </c>
      <c r="D30" s="19">
        <f t="shared" si="25"/>
        <v>2017</v>
      </c>
      <c r="E30" s="20" t="s">
        <v>11</v>
      </c>
      <c r="F30" s="20" t="str">
        <f t="shared" si="26"/>
        <v>603.RM9.1</v>
      </c>
      <c r="G30" s="21"/>
      <c r="H30" s="22">
        <f t="shared" si="27"/>
        <v>200</v>
      </c>
      <c r="I30" s="20">
        <f t="shared" si="27"/>
        <v>159</v>
      </c>
      <c r="J30" s="21"/>
      <c r="K30" s="23">
        <f t="shared" si="28"/>
        <v>45445.17</v>
      </c>
      <c r="L30" s="20">
        <f t="shared" si="28"/>
        <v>360</v>
      </c>
      <c r="N30" s="24">
        <f t="shared" si="29"/>
        <v>9619.0856999999996</v>
      </c>
      <c r="O30" s="33">
        <v>5.1999999999999998E-2</v>
      </c>
      <c r="P30" s="26">
        <f t="shared" si="30"/>
        <v>2381.8688399999996</v>
      </c>
      <c r="Q30" s="23">
        <f t="shared" si="31"/>
        <v>57806.124539999997</v>
      </c>
      <c r="R30" s="21"/>
      <c r="S30" s="24">
        <f t="shared" si="32"/>
        <v>6183.6979499999998</v>
      </c>
      <c r="T30" s="33">
        <v>3.7499999999999999E-2</v>
      </c>
      <c r="U30" s="26">
        <f t="shared" si="33"/>
        <v>1717.6938749999999</v>
      </c>
      <c r="V30" s="23">
        <f t="shared" si="34"/>
        <v>53706.561824999997</v>
      </c>
      <c r="W30" s="21"/>
      <c r="X30" s="24">
        <f t="shared" si="35"/>
        <v>0</v>
      </c>
      <c r="Y30" s="25">
        <v>0</v>
      </c>
      <c r="Z30" s="26">
        <f t="shared" si="36"/>
        <v>0</v>
      </c>
      <c r="AA30" s="23">
        <f t="shared" si="37"/>
        <v>45805.17</v>
      </c>
      <c r="AB30" s="21"/>
      <c r="AC30" s="24">
        <f t="shared" si="38"/>
        <v>3847.6342800000002</v>
      </c>
      <c r="AD30" s="25">
        <v>0</v>
      </c>
      <c r="AE30" s="26">
        <f t="shared" si="39"/>
        <v>0</v>
      </c>
      <c r="AF30" s="23">
        <f t="shared" si="40"/>
        <v>49652.804279999997</v>
      </c>
    </row>
    <row r="31" spans="3:32" ht="24.75" customHeight="1" x14ac:dyDescent="0.25">
      <c r="C31" s="18" t="str">
        <f t="shared" si="25"/>
        <v>Cherokee 3.2 271CV Trailhawk Auto 9v 4x4 Active Drive Lock E6</v>
      </c>
      <c r="D31" s="19">
        <f t="shared" si="25"/>
        <v>2017</v>
      </c>
      <c r="E31" s="20" t="s">
        <v>11</v>
      </c>
      <c r="F31" s="20" t="str">
        <f t="shared" ref="F31" si="49">+F15</f>
        <v>603.HP2.1</v>
      </c>
      <c r="G31" s="21"/>
      <c r="H31" s="22">
        <f t="shared" si="27"/>
        <v>271</v>
      </c>
      <c r="I31" s="20">
        <f t="shared" si="27"/>
        <v>232</v>
      </c>
      <c r="J31" s="21"/>
      <c r="K31" s="23">
        <f t="shared" si="28"/>
        <v>40155.653775322287</v>
      </c>
      <c r="L31" s="20">
        <f t="shared" si="28"/>
        <v>360</v>
      </c>
      <c r="N31" s="24">
        <f t="shared" si="29"/>
        <v>8508.2872928176803</v>
      </c>
      <c r="O31" s="25">
        <v>0.16</v>
      </c>
      <c r="P31" s="26">
        <f t="shared" si="30"/>
        <v>6482.5046040515663</v>
      </c>
      <c r="Q31" s="23">
        <f t="shared" si="31"/>
        <v>55506.445672191534</v>
      </c>
      <c r="R31" s="21"/>
      <c r="S31" s="24">
        <f t="shared" si="32"/>
        <v>5469.6132596685093</v>
      </c>
      <c r="T31" s="25">
        <v>0.13750000000000001</v>
      </c>
      <c r="U31" s="26">
        <f t="shared" si="33"/>
        <v>5570.9023941068153</v>
      </c>
      <c r="V31" s="23">
        <f t="shared" si="34"/>
        <v>51556.169429097616</v>
      </c>
      <c r="W31" s="21"/>
      <c r="X31" s="24">
        <f t="shared" si="35"/>
        <v>0</v>
      </c>
      <c r="Y31" s="25">
        <v>0</v>
      </c>
      <c r="Z31" s="26">
        <f t="shared" si="36"/>
        <v>0</v>
      </c>
      <c r="AA31" s="23">
        <f t="shared" si="37"/>
        <v>40515.653775322287</v>
      </c>
      <c r="AB31" s="21"/>
      <c r="AC31" s="24">
        <f t="shared" si="38"/>
        <v>3403.3149171270725</v>
      </c>
      <c r="AD31" s="25">
        <v>0</v>
      </c>
      <c r="AE31" s="26">
        <f t="shared" si="39"/>
        <v>0</v>
      </c>
      <c r="AF31" s="23">
        <f t="shared" si="40"/>
        <v>43918.968692449358</v>
      </c>
    </row>
  </sheetData>
  <mergeCells count="9">
    <mergeCell ref="AH3:AK5"/>
    <mergeCell ref="N19:Q21"/>
    <mergeCell ref="S19:V21"/>
    <mergeCell ref="X19:AA21"/>
    <mergeCell ref="AC19:AF21"/>
    <mergeCell ref="N3:Q5"/>
    <mergeCell ref="S3:V5"/>
    <mergeCell ref="X3:AA5"/>
    <mergeCell ref="AC3:AF5"/>
  </mergeCells>
  <printOptions horizontalCentered="1" verticalCentered="1"/>
  <pageMargins left="0.25" right="0.25" top="0.75" bottom="0.75" header="0.3" footer="0.3"/>
  <pageSetup paperSize="9"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A66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63.7109375" customWidth="1"/>
    <col min="4" max="4" width="11.7109375" customWidth="1"/>
    <col min="5" max="5" width="10.42578125" hidden="1" customWidth="1"/>
    <col min="6" max="6" width="12" bestFit="1" customWidth="1"/>
    <col min="7" max="7" width="3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1.85546875" customWidth="1"/>
    <col min="14" max="14" width="11.7109375" bestFit="1" customWidth="1"/>
    <col min="15" max="15" width="7.140625" bestFit="1" customWidth="1"/>
    <col min="16" max="16" width="9.140625" bestFit="1" customWidth="1"/>
    <col min="17" max="17" width="9.28515625" bestFit="1" customWidth="1"/>
    <col min="18" max="18" width="2.140625" customWidth="1"/>
    <col min="19" max="19" width="9.5703125" bestFit="1" customWidth="1"/>
    <col min="20" max="20" width="7.140625" bestFit="1" customWidth="1"/>
    <col min="21" max="21" width="9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9.140625" bestFit="1" customWidth="1"/>
    <col min="27" max="27" width="9.28515625" bestFit="1" customWidth="1"/>
    <col min="28" max="29" width="2.28515625" customWidth="1"/>
  </cols>
  <sheetData>
    <row r="2" spans="3:27" ht="15" customHeight="1" x14ac:dyDescent="0.25"/>
    <row r="3" spans="3:27" ht="23.25" customHeight="1" x14ac:dyDescent="0.35">
      <c r="D3" s="45" t="s">
        <v>48</v>
      </c>
      <c r="N3" s="137" t="s">
        <v>64</v>
      </c>
      <c r="O3" s="138"/>
      <c r="P3" s="138"/>
      <c r="Q3" s="139"/>
      <c r="S3" s="137" t="s">
        <v>167</v>
      </c>
      <c r="T3" s="138"/>
      <c r="U3" s="138"/>
      <c r="V3" s="139"/>
      <c r="X3" s="137" t="s">
        <v>168</v>
      </c>
      <c r="Y3" s="138"/>
      <c r="Z3" s="138"/>
      <c r="AA3" s="139"/>
    </row>
    <row r="4" spans="3:27" ht="18.75" x14ac:dyDescent="0.3">
      <c r="D4" s="44" t="str">
        <f>+'Grand 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</row>
    <row r="5" spans="3:27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</row>
    <row r="6" spans="3:27" x14ac:dyDescent="0.25">
      <c r="F6" s="134"/>
    </row>
    <row r="7" spans="3:27" ht="30" x14ac:dyDescent="0.25">
      <c r="C7" s="131" t="s">
        <v>237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</row>
    <row r="8" spans="3:27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</row>
    <row r="9" spans="3:27" ht="24.75" customHeight="1" x14ac:dyDescent="0.25">
      <c r="C9" s="18" t="s">
        <v>218</v>
      </c>
      <c r="D9" s="43">
        <v>2016</v>
      </c>
      <c r="E9" s="20" t="s">
        <v>49</v>
      </c>
      <c r="F9" s="20" t="s">
        <v>245</v>
      </c>
      <c r="G9" s="21"/>
      <c r="H9" s="22">
        <v>120</v>
      </c>
      <c r="I9" s="20">
        <v>115</v>
      </c>
      <c r="J9" s="21"/>
      <c r="K9" s="23">
        <v>18317.689999999999</v>
      </c>
      <c r="L9" s="20">
        <v>360</v>
      </c>
      <c r="M9" s="21"/>
      <c r="N9" s="24">
        <f t="shared" ref="N9:N30" si="0">(K9+L9)*$N$8</f>
        <v>3922.3148999999994</v>
      </c>
      <c r="O9" s="33">
        <v>0</v>
      </c>
      <c r="P9" s="26">
        <f t="shared" ref="P9:P30" si="1">(K9+L9)*O9</f>
        <v>0</v>
      </c>
      <c r="Q9" s="23">
        <f t="shared" ref="Q9:Q30" si="2">K9+L9+N9+P9</f>
        <v>22600.0049</v>
      </c>
      <c r="R9" s="21"/>
      <c r="S9" s="24">
        <f t="shared" ref="S9:S30" si="3">($K9+$L9)*$N$8</f>
        <v>3922.3148999999994</v>
      </c>
      <c r="T9" s="33">
        <v>0</v>
      </c>
      <c r="U9" s="26">
        <f t="shared" ref="U9:U30" si="4">($K9+$L9)*T9</f>
        <v>0</v>
      </c>
      <c r="V9" s="23">
        <f t="shared" ref="V9:V30" si="5">$K9+$L9+$S9+$U9</f>
        <v>22600.0049</v>
      </c>
      <c r="W9" s="21"/>
      <c r="X9" s="24">
        <f t="shared" ref="X9:X27" si="6">($K9+$L9)*$N$8</f>
        <v>3922.3148999999994</v>
      </c>
      <c r="Y9" s="33">
        <v>0</v>
      </c>
      <c r="Z9" s="26">
        <f t="shared" ref="Z9:Z27" si="7">($K9+$L9)*Y9</f>
        <v>0</v>
      </c>
      <c r="AA9" s="23">
        <f>$K9+$L9+$X9+$Z9</f>
        <v>22600.0049</v>
      </c>
    </row>
    <row r="10" spans="3:27" ht="24.75" customHeight="1" x14ac:dyDescent="0.25">
      <c r="C10" s="18" t="s">
        <v>219</v>
      </c>
      <c r="D10" s="43">
        <f>+D9</f>
        <v>2016</v>
      </c>
      <c r="E10" s="20" t="s">
        <v>50</v>
      </c>
      <c r="F10" s="20" t="s">
        <v>246</v>
      </c>
      <c r="G10" s="21"/>
      <c r="H10" s="22">
        <v>120</v>
      </c>
      <c r="I10" s="20">
        <v>115</v>
      </c>
      <c r="J10" s="21"/>
      <c r="K10" s="23">
        <v>19722.645</v>
      </c>
      <c r="L10" s="20">
        <v>360</v>
      </c>
      <c r="M10" s="21"/>
      <c r="N10" s="24">
        <f t="shared" si="0"/>
        <v>4217.35545</v>
      </c>
      <c r="O10" s="33">
        <v>0</v>
      </c>
      <c r="P10" s="26">
        <f t="shared" si="1"/>
        <v>0</v>
      </c>
      <c r="Q10" s="23">
        <f t="shared" si="2"/>
        <v>24300.00045</v>
      </c>
      <c r="R10" s="21"/>
      <c r="S10" s="24">
        <f t="shared" si="3"/>
        <v>4217.35545</v>
      </c>
      <c r="T10" s="33">
        <v>0</v>
      </c>
      <c r="U10" s="26">
        <f t="shared" si="4"/>
        <v>0</v>
      </c>
      <c r="V10" s="23">
        <f t="shared" si="5"/>
        <v>24300.00045</v>
      </c>
      <c r="W10" s="21"/>
      <c r="X10" s="24">
        <f t="shared" si="6"/>
        <v>4217.35545</v>
      </c>
      <c r="Y10" s="33">
        <v>0</v>
      </c>
      <c r="Z10" s="26">
        <f t="shared" si="7"/>
        <v>0</v>
      </c>
      <c r="AA10" s="23">
        <f t="shared" ref="AA10:AA31" si="8">$K10+$L10+$X10+$Z10</f>
        <v>24300.00045</v>
      </c>
    </row>
    <row r="11" spans="3:27" ht="24.75" customHeight="1" x14ac:dyDescent="0.25">
      <c r="C11" s="18" t="s">
        <v>312</v>
      </c>
      <c r="D11" s="43">
        <f>+D10</f>
        <v>2016</v>
      </c>
      <c r="E11" s="20" t="s">
        <v>50</v>
      </c>
      <c r="F11" s="20" t="s">
        <v>311</v>
      </c>
      <c r="G11" s="21"/>
      <c r="H11" s="22">
        <v>105</v>
      </c>
      <c r="I11" s="20">
        <v>115</v>
      </c>
      <c r="J11" s="21"/>
      <c r="K11" s="23">
        <v>19722.645</v>
      </c>
      <c r="L11" s="20">
        <v>360</v>
      </c>
      <c r="M11" s="21"/>
      <c r="N11" s="24">
        <f t="shared" ref="N11" si="9">(K11+L11)*$N$8</f>
        <v>4217.35545</v>
      </c>
      <c r="O11" s="33">
        <v>0</v>
      </c>
      <c r="P11" s="26">
        <f t="shared" ref="P11" si="10">(K11+L11)*O11</f>
        <v>0</v>
      </c>
      <c r="Q11" s="23">
        <f t="shared" ref="Q11" si="11">K11+L11+N11+P11</f>
        <v>24300.00045</v>
      </c>
      <c r="R11" s="21"/>
      <c r="S11" s="24">
        <f t="shared" si="3"/>
        <v>4217.35545</v>
      </c>
      <c r="T11" s="33">
        <v>0</v>
      </c>
      <c r="U11" s="26">
        <f t="shared" ref="U11" si="12">($K11+$L11)*T11</f>
        <v>0</v>
      </c>
      <c r="V11" s="23">
        <f t="shared" si="5"/>
        <v>24300.00045</v>
      </c>
      <c r="W11" s="21"/>
      <c r="X11" s="24">
        <f t="shared" si="6"/>
        <v>4217.35545</v>
      </c>
      <c r="Y11" s="33">
        <v>0</v>
      </c>
      <c r="Z11" s="26">
        <f t="shared" ref="Z11" si="13">($K11+$L11)*Y11</f>
        <v>0</v>
      </c>
      <c r="AA11" s="23">
        <f t="shared" si="8"/>
        <v>24300.00045</v>
      </c>
    </row>
    <row r="12" spans="3:27" ht="24.75" customHeight="1" x14ac:dyDescent="0.25">
      <c r="C12" s="18" t="s">
        <v>261</v>
      </c>
      <c r="D12" s="43">
        <f>+D10</f>
        <v>2016</v>
      </c>
      <c r="E12" s="20" t="s">
        <v>50</v>
      </c>
      <c r="F12" s="20" t="s">
        <v>246</v>
      </c>
      <c r="G12" s="21"/>
      <c r="H12" s="22">
        <v>120</v>
      </c>
      <c r="I12" s="20">
        <v>115</v>
      </c>
      <c r="J12" s="21"/>
      <c r="K12" s="23">
        <v>20590.415000000001</v>
      </c>
      <c r="L12" s="20">
        <v>360</v>
      </c>
      <c r="M12" s="21"/>
      <c r="N12" s="24">
        <f t="shared" ref="N12:N13" si="14">(K12+L12)*$N$8</f>
        <v>4399.5871500000003</v>
      </c>
      <c r="O12" s="33">
        <v>0</v>
      </c>
      <c r="P12" s="26">
        <f t="shared" ref="P12:P13" si="15">(K12+L12)*O12</f>
        <v>0</v>
      </c>
      <c r="Q12" s="23">
        <f t="shared" ref="Q12:Q13" si="16">K12+L12+N12+P12</f>
        <v>25350.00215</v>
      </c>
      <c r="R12" s="21"/>
      <c r="S12" s="24">
        <f t="shared" si="3"/>
        <v>4399.5871500000003</v>
      </c>
      <c r="T12" s="33">
        <v>0</v>
      </c>
      <c r="U12" s="26">
        <f t="shared" ref="U12:U13" si="17">($K12+$L12)*T12</f>
        <v>0</v>
      </c>
      <c r="V12" s="23">
        <f t="shared" si="5"/>
        <v>25350.00215</v>
      </c>
      <c r="W12" s="21"/>
      <c r="X12" s="24">
        <f t="shared" si="6"/>
        <v>4399.5871500000003</v>
      </c>
      <c r="Y12" s="33">
        <v>0</v>
      </c>
      <c r="Z12" s="26">
        <f t="shared" ref="Z12:Z13" si="18">($K12+$L12)*Y12</f>
        <v>0</v>
      </c>
      <c r="AA12" s="23">
        <f t="shared" si="8"/>
        <v>25350.00215</v>
      </c>
    </row>
    <row r="13" spans="3:27" ht="24.75" customHeight="1" x14ac:dyDescent="0.25">
      <c r="C13" s="18" t="s">
        <v>320</v>
      </c>
      <c r="D13" s="43">
        <f>+D9</f>
        <v>2016</v>
      </c>
      <c r="E13" s="20" t="s">
        <v>51</v>
      </c>
      <c r="F13" s="20" t="s">
        <v>246</v>
      </c>
      <c r="G13" s="21"/>
      <c r="H13" s="22">
        <v>120</v>
      </c>
      <c r="I13" s="20">
        <v>115</v>
      </c>
      <c r="J13" s="21"/>
      <c r="K13" s="23">
        <v>20838.345000000001</v>
      </c>
      <c r="L13" s="20">
        <v>360</v>
      </c>
      <c r="M13" s="21"/>
      <c r="N13" s="24">
        <f t="shared" si="14"/>
        <v>4451.6524500000005</v>
      </c>
      <c r="O13" s="33">
        <v>0</v>
      </c>
      <c r="P13" s="26">
        <f t="shared" si="15"/>
        <v>0</v>
      </c>
      <c r="Q13" s="23">
        <f t="shared" si="16"/>
        <v>25649.997450000003</v>
      </c>
      <c r="R13" s="21"/>
      <c r="S13" s="24">
        <f t="shared" si="3"/>
        <v>4451.6524500000005</v>
      </c>
      <c r="T13" s="33">
        <v>0</v>
      </c>
      <c r="U13" s="26">
        <f t="shared" si="17"/>
        <v>0</v>
      </c>
      <c r="V13" s="23">
        <f t="shared" si="5"/>
        <v>25649.997450000003</v>
      </c>
      <c r="W13" s="21"/>
      <c r="X13" s="24">
        <f t="shared" si="6"/>
        <v>4451.6524500000005</v>
      </c>
      <c r="Y13" s="33">
        <v>0</v>
      </c>
      <c r="Z13" s="26">
        <f t="shared" si="18"/>
        <v>0</v>
      </c>
      <c r="AA13" s="23">
        <f t="shared" si="8"/>
        <v>25649.997450000003</v>
      </c>
    </row>
    <row r="14" spans="3:27" ht="24.75" customHeight="1" x14ac:dyDescent="0.25">
      <c r="C14" s="18" t="s">
        <v>220</v>
      </c>
      <c r="D14" s="43">
        <f>+D10</f>
        <v>2016</v>
      </c>
      <c r="E14" s="20" t="s">
        <v>51</v>
      </c>
      <c r="F14" s="20" t="s">
        <v>247</v>
      </c>
      <c r="G14" s="21"/>
      <c r="H14" s="22">
        <v>120</v>
      </c>
      <c r="I14" s="20">
        <v>115</v>
      </c>
      <c r="J14" s="21"/>
      <c r="K14" s="23">
        <v>21127.599999999999</v>
      </c>
      <c r="L14" s="20">
        <v>360</v>
      </c>
      <c r="M14" s="21"/>
      <c r="N14" s="24">
        <f t="shared" si="0"/>
        <v>4512.3959999999997</v>
      </c>
      <c r="O14" s="33">
        <v>0</v>
      </c>
      <c r="P14" s="26">
        <f t="shared" si="1"/>
        <v>0</v>
      </c>
      <c r="Q14" s="23">
        <f t="shared" si="2"/>
        <v>25999.995999999999</v>
      </c>
      <c r="R14" s="21"/>
      <c r="S14" s="24">
        <f t="shared" si="3"/>
        <v>4512.3959999999997</v>
      </c>
      <c r="T14" s="33">
        <v>0</v>
      </c>
      <c r="U14" s="26">
        <f t="shared" si="4"/>
        <v>0</v>
      </c>
      <c r="V14" s="23">
        <f t="shared" si="5"/>
        <v>25999.995999999999</v>
      </c>
      <c r="W14" s="21"/>
      <c r="X14" s="24">
        <f t="shared" si="6"/>
        <v>4512.3959999999997</v>
      </c>
      <c r="Y14" s="33">
        <v>0</v>
      </c>
      <c r="Z14" s="26">
        <f t="shared" si="7"/>
        <v>0</v>
      </c>
      <c r="AA14" s="23">
        <f t="shared" si="8"/>
        <v>25999.995999999999</v>
      </c>
    </row>
    <row r="15" spans="3:27" ht="24.75" customHeight="1" x14ac:dyDescent="0.25">
      <c r="C15" s="18" t="s">
        <v>273</v>
      </c>
      <c r="D15" s="43">
        <f>+D14</f>
        <v>2016</v>
      </c>
      <c r="E15" s="20" t="s">
        <v>50</v>
      </c>
      <c r="F15" s="20" t="s">
        <v>270</v>
      </c>
      <c r="G15" s="21"/>
      <c r="H15" s="22">
        <v>120</v>
      </c>
      <c r="I15" s="20">
        <v>115</v>
      </c>
      <c r="J15" s="21"/>
      <c r="K15" s="23">
        <v>21582.15</v>
      </c>
      <c r="L15" s="20">
        <v>360</v>
      </c>
      <c r="M15" s="21"/>
      <c r="N15" s="24">
        <f t="shared" si="0"/>
        <v>4607.8514999999998</v>
      </c>
      <c r="O15" s="33">
        <v>0</v>
      </c>
      <c r="P15" s="26">
        <f t="shared" si="1"/>
        <v>0</v>
      </c>
      <c r="Q15" s="23">
        <f t="shared" si="2"/>
        <v>26550.001500000002</v>
      </c>
      <c r="R15" s="21"/>
      <c r="S15" s="24">
        <f t="shared" si="3"/>
        <v>4607.8514999999998</v>
      </c>
      <c r="T15" s="33">
        <v>0</v>
      </c>
      <c r="U15" s="26">
        <f t="shared" si="4"/>
        <v>0</v>
      </c>
      <c r="V15" s="23">
        <f t="shared" si="5"/>
        <v>26550.001500000002</v>
      </c>
      <c r="W15" s="21"/>
      <c r="X15" s="24">
        <f t="shared" si="6"/>
        <v>4607.8514999999998</v>
      </c>
      <c r="Y15" s="33">
        <v>0</v>
      </c>
      <c r="Z15" s="26">
        <f t="shared" si="7"/>
        <v>0</v>
      </c>
      <c r="AA15" s="23">
        <f t="shared" si="8"/>
        <v>26550.001500000002</v>
      </c>
    </row>
    <row r="16" spans="3:27" ht="24.75" customHeight="1" x14ac:dyDescent="0.25">
      <c r="C16" s="18" t="s">
        <v>172</v>
      </c>
      <c r="D16" s="43">
        <f>+D14</f>
        <v>2016</v>
      </c>
      <c r="E16" s="20"/>
      <c r="F16" s="20" t="s">
        <v>248</v>
      </c>
      <c r="G16" s="21"/>
      <c r="H16" s="22">
        <v>120</v>
      </c>
      <c r="I16" s="20">
        <v>134</v>
      </c>
      <c r="J16" s="21"/>
      <c r="K16" s="23">
        <v>21429.263999999999</v>
      </c>
      <c r="L16" s="20">
        <v>360</v>
      </c>
      <c r="M16" s="21"/>
      <c r="N16" s="24">
        <f t="shared" si="0"/>
        <v>4575.7454399999997</v>
      </c>
      <c r="O16" s="33">
        <v>4.7500000000000001E-2</v>
      </c>
      <c r="P16" s="26">
        <f t="shared" si="1"/>
        <v>1034.9900399999999</v>
      </c>
      <c r="Q16" s="23">
        <f t="shared" si="2"/>
        <v>27399.999479999999</v>
      </c>
      <c r="R16" s="21"/>
      <c r="S16" s="24">
        <f t="shared" si="3"/>
        <v>4575.7454399999997</v>
      </c>
      <c r="T16" s="33">
        <v>4.7500000000000001E-2</v>
      </c>
      <c r="U16" s="26">
        <f t="shared" si="4"/>
        <v>1034.9900399999999</v>
      </c>
      <c r="V16" s="23">
        <f t="shared" si="5"/>
        <v>27399.999479999999</v>
      </c>
      <c r="W16" s="21"/>
      <c r="X16" s="24">
        <f t="shared" si="6"/>
        <v>4575.7454399999997</v>
      </c>
      <c r="Y16" s="33">
        <v>5.1999999999999998E-2</v>
      </c>
      <c r="Z16" s="26">
        <f t="shared" si="7"/>
        <v>1133.0417279999999</v>
      </c>
      <c r="AA16" s="23">
        <f t="shared" si="8"/>
        <v>27498.051167999998</v>
      </c>
    </row>
    <row r="17" spans="3:27" ht="24.75" customHeight="1" x14ac:dyDescent="0.25">
      <c r="C17" s="18" t="s">
        <v>262</v>
      </c>
      <c r="D17" s="43">
        <f t="shared" ref="D17:D31" si="19">+D16</f>
        <v>2016</v>
      </c>
      <c r="E17" s="20"/>
      <c r="F17" s="20" t="s">
        <v>248</v>
      </c>
      <c r="G17" s="21"/>
      <c r="H17" s="22">
        <v>120</v>
      </c>
      <c r="I17" s="20">
        <v>134</v>
      </c>
      <c r="J17" s="21"/>
      <c r="K17" s="23">
        <v>22224.493999999999</v>
      </c>
      <c r="L17" s="20">
        <v>360</v>
      </c>
      <c r="M17" s="21"/>
      <c r="N17" s="24">
        <f t="shared" ref="N17" si="20">(K17+L17)*$N$8</f>
        <v>4742.7437399999999</v>
      </c>
      <c r="O17" s="33">
        <v>4.7500000000000001E-2</v>
      </c>
      <c r="P17" s="26">
        <f t="shared" ref="P17" si="21">(K17+L17)*O17</f>
        <v>1072.763465</v>
      </c>
      <c r="Q17" s="23">
        <f t="shared" ref="Q17" si="22">K17+L17+N17+P17</f>
        <v>28400.001204999997</v>
      </c>
      <c r="R17" s="21"/>
      <c r="S17" s="24">
        <f t="shared" si="3"/>
        <v>4742.7437399999999</v>
      </c>
      <c r="T17" s="33">
        <v>4.7500000000000001E-2</v>
      </c>
      <c r="U17" s="26">
        <f t="shared" ref="U17" si="23">($K17+$L17)*T17</f>
        <v>1072.763465</v>
      </c>
      <c r="V17" s="23">
        <f t="shared" si="5"/>
        <v>28400.001204999997</v>
      </c>
      <c r="W17" s="21"/>
      <c r="X17" s="24">
        <f t="shared" si="6"/>
        <v>4742.7437399999999</v>
      </c>
      <c r="Y17" s="33">
        <v>5.1999999999999998E-2</v>
      </c>
      <c r="Z17" s="26">
        <f t="shared" ref="Z17" si="24">($K17+$L17)*Y17</f>
        <v>1174.3936879999999</v>
      </c>
      <c r="AA17" s="23">
        <f t="shared" si="8"/>
        <v>28501.631427999997</v>
      </c>
    </row>
    <row r="18" spans="3:27" ht="24.75" customHeight="1" x14ac:dyDescent="0.25">
      <c r="C18" s="18" t="s">
        <v>57</v>
      </c>
      <c r="D18" s="43">
        <f>+D17</f>
        <v>2016</v>
      </c>
      <c r="E18" s="20" t="s">
        <v>53</v>
      </c>
      <c r="F18" s="20" t="s">
        <v>249</v>
      </c>
      <c r="G18" s="21"/>
      <c r="H18" s="22">
        <v>140</v>
      </c>
      <c r="I18" s="20">
        <v>134</v>
      </c>
      <c r="J18" s="21"/>
      <c r="K18" s="23">
        <v>22224.49</v>
      </c>
      <c r="L18" s="20">
        <v>360</v>
      </c>
      <c r="M18" s="21"/>
      <c r="N18" s="24">
        <f t="shared" si="0"/>
        <v>4742.7429000000002</v>
      </c>
      <c r="O18" s="33">
        <v>4.7500000000000001E-2</v>
      </c>
      <c r="P18" s="26">
        <f t="shared" si="1"/>
        <v>1072.763275</v>
      </c>
      <c r="Q18" s="23">
        <f t="shared" si="2"/>
        <v>28399.996175000004</v>
      </c>
      <c r="R18" s="21"/>
      <c r="S18" s="24">
        <f t="shared" si="3"/>
        <v>4742.7429000000002</v>
      </c>
      <c r="T18" s="33">
        <v>4.7500000000000001E-2</v>
      </c>
      <c r="U18" s="26">
        <f t="shared" si="4"/>
        <v>1072.763275</v>
      </c>
      <c r="V18" s="23">
        <f t="shared" si="5"/>
        <v>28399.996175000004</v>
      </c>
      <c r="W18" s="21"/>
      <c r="X18" s="24">
        <f t="shared" si="6"/>
        <v>4742.7429000000002</v>
      </c>
      <c r="Y18" s="33">
        <v>5.1999999999999998E-2</v>
      </c>
      <c r="Z18" s="26">
        <f t="shared" si="7"/>
        <v>1174.39348</v>
      </c>
      <c r="AA18" s="23">
        <f t="shared" si="8"/>
        <v>28501.626380000002</v>
      </c>
    </row>
    <row r="19" spans="3:27" ht="24.75" customHeight="1" x14ac:dyDescent="0.25">
      <c r="C19" s="18" t="s">
        <v>263</v>
      </c>
      <c r="D19" s="43">
        <f t="shared" si="19"/>
        <v>2016</v>
      </c>
      <c r="E19" s="20" t="s">
        <v>53</v>
      </c>
      <c r="F19" s="20" t="s">
        <v>249</v>
      </c>
      <c r="G19" s="21"/>
      <c r="H19" s="22">
        <v>140</v>
      </c>
      <c r="I19" s="20">
        <v>134</v>
      </c>
      <c r="J19" s="21"/>
      <c r="K19" s="23">
        <v>23059.480000000003</v>
      </c>
      <c r="L19" s="20">
        <v>360</v>
      </c>
      <c r="M19" s="21"/>
      <c r="N19" s="24">
        <f t="shared" ref="N19" si="25">(K19+L19)*$N$8</f>
        <v>4918.0908000000009</v>
      </c>
      <c r="O19" s="33">
        <v>4.7500000000000001E-2</v>
      </c>
      <c r="P19" s="26">
        <f t="shared" ref="P19" si="26">(K19+L19)*O19</f>
        <v>1112.4253000000001</v>
      </c>
      <c r="Q19" s="23">
        <f t="shared" ref="Q19" si="27">K19+L19+N19+P19</f>
        <v>29449.996100000004</v>
      </c>
      <c r="R19" s="21"/>
      <c r="S19" s="24">
        <f t="shared" si="3"/>
        <v>4918.0908000000009</v>
      </c>
      <c r="T19" s="33">
        <v>4.7500000000000001E-2</v>
      </c>
      <c r="U19" s="26">
        <f t="shared" ref="U19" si="28">($K19+$L19)*T19</f>
        <v>1112.4253000000001</v>
      </c>
      <c r="V19" s="23">
        <f t="shared" si="5"/>
        <v>29449.996100000004</v>
      </c>
      <c r="W19" s="21"/>
      <c r="X19" s="24">
        <f t="shared" si="6"/>
        <v>4918.0908000000009</v>
      </c>
      <c r="Y19" s="33">
        <v>5.1999999999999998E-2</v>
      </c>
      <c r="Z19" s="26">
        <f t="shared" ref="Z19" si="29">($K19+$L19)*Y19</f>
        <v>1217.8129600000002</v>
      </c>
      <c r="AA19" s="23">
        <f t="shared" si="8"/>
        <v>29555.383760000004</v>
      </c>
    </row>
    <row r="20" spans="3:27" ht="24.75" customHeight="1" x14ac:dyDescent="0.25">
      <c r="C20" s="18" t="s">
        <v>58</v>
      </c>
      <c r="D20" s="43">
        <f>+D18</f>
        <v>2016</v>
      </c>
      <c r="E20" s="20"/>
      <c r="F20" s="20" t="s">
        <v>250</v>
      </c>
      <c r="G20" s="21"/>
      <c r="H20" s="22">
        <v>140</v>
      </c>
      <c r="I20" s="20">
        <v>134</v>
      </c>
      <c r="J20" s="21"/>
      <c r="K20" s="23">
        <v>23576.38</v>
      </c>
      <c r="L20" s="20">
        <v>360</v>
      </c>
      <c r="M20" s="21"/>
      <c r="N20" s="24">
        <f t="shared" si="0"/>
        <v>5026.6397999999999</v>
      </c>
      <c r="O20" s="33">
        <v>4.7500000000000001E-2</v>
      </c>
      <c r="P20" s="26">
        <f t="shared" si="1"/>
        <v>1136.9780500000002</v>
      </c>
      <c r="Q20" s="23">
        <f t="shared" si="2"/>
        <v>30099.997850000003</v>
      </c>
      <c r="R20" s="21"/>
      <c r="S20" s="24">
        <f t="shared" si="3"/>
        <v>5026.6397999999999</v>
      </c>
      <c r="T20" s="33">
        <v>4.7500000000000001E-2</v>
      </c>
      <c r="U20" s="26">
        <f t="shared" si="4"/>
        <v>1136.9780500000002</v>
      </c>
      <c r="V20" s="23">
        <f t="shared" si="5"/>
        <v>30099.997850000003</v>
      </c>
      <c r="W20" s="21"/>
      <c r="X20" s="24">
        <f t="shared" si="6"/>
        <v>5026.6397999999999</v>
      </c>
      <c r="Y20" s="33">
        <v>5.1999999999999998E-2</v>
      </c>
      <c r="Z20" s="26">
        <f t="shared" si="7"/>
        <v>1244.6917599999999</v>
      </c>
      <c r="AA20" s="23">
        <f t="shared" si="8"/>
        <v>30207.711560000003</v>
      </c>
    </row>
    <row r="21" spans="3:27" ht="24.75" customHeight="1" x14ac:dyDescent="0.25">
      <c r="C21" s="18" t="s">
        <v>291</v>
      </c>
      <c r="D21" s="43">
        <f>+D19</f>
        <v>2016</v>
      </c>
      <c r="E21" s="20"/>
      <c r="F21" s="20" t="s">
        <v>289</v>
      </c>
      <c r="G21" s="21"/>
      <c r="H21" s="22">
        <v>140</v>
      </c>
      <c r="I21" s="20">
        <v>134</v>
      </c>
      <c r="J21" s="21"/>
      <c r="K21" s="23">
        <v>26757.3</v>
      </c>
      <c r="L21" s="20">
        <v>360</v>
      </c>
      <c r="M21" s="21"/>
      <c r="N21" s="24">
        <f t="shared" ref="N21" si="30">(K21+L21)*$N$8</f>
        <v>5694.6329999999998</v>
      </c>
      <c r="O21" s="33">
        <v>4.7500000000000001E-2</v>
      </c>
      <c r="P21" s="26">
        <f t="shared" ref="P21" si="31">(K21+L21)*O21</f>
        <v>1288.0717500000001</v>
      </c>
      <c r="Q21" s="23">
        <f t="shared" ref="Q21" si="32">K21+L21+N21+P21</f>
        <v>34100.00475</v>
      </c>
      <c r="R21" s="21"/>
      <c r="S21" s="24">
        <f t="shared" si="3"/>
        <v>5694.6329999999998</v>
      </c>
      <c r="T21" s="33">
        <v>4.7500000000000001E-2</v>
      </c>
      <c r="U21" s="26">
        <f t="shared" ref="U21" si="33">($K21+$L21)*T21</f>
        <v>1288.0717500000001</v>
      </c>
      <c r="V21" s="23">
        <f t="shared" si="5"/>
        <v>34100.00475</v>
      </c>
      <c r="W21" s="21"/>
      <c r="X21" s="24">
        <f t="shared" si="6"/>
        <v>5694.6329999999998</v>
      </c>
      <c r="Y21" s="33">
        <v>5.1999999999999998E-2</v>
      </c>
      <c r="Z21" s="26">
        <f t="shared" ref="Z21" si="34">($K21+$L21)*Y21</f>
        <v>1410.0996</v>
      </c>
      <c r="AA21" s="23">
        <f t="shared" si="8"/>
        <v>34222.032599999999</v>
      </c>
    </row>
    <row r="22" spans="3:27" ht="24.75" customHeight="1" x14ac:dyDescent="0.25">
      <c r="C22" s="18" t="s">
        <v>59</v>
      </c>
      <c r="D22" s="43">
        <f>+D20</f>
        <v>2016</v>
      </c>
      <c r="E22" s="20" t="s">
        <v>54</v>
      </c>
      <c r="F22" s="20" t="s">
        <v>251</v>
      </c>
      <c r="G22" s="21"/>
      <c r="H22" s="22">
        <v>140</v>
      </c>
      <c r="I22" s="20">
        <v>154</v>
      </c>
      <c r="J22" s="21"/>
      <c r="K22" s="23">
        <v>25564.45</v>
      </c>
      <c r="L22" s="20">
        <v>360</v>
      </c>
      <c r="M22" s="21"/>
      <c r="N22" s="24">
        <f t="shared" si="0"/>
        <v>5444.1345000000001</v>
      </c>
      <c r="O22" s="33">
        <v>4.7500000000000001E-2</v>
      </c>
      <c r="P22" s="26">
        <f t="shared" si="1"/>
        <v>1231.4113750000001</v>
      </c>
      <c r="Q22" s="23">
        <f t="shared" si="2"/>
        <v>32599.995875000001</v>
      </c>
      <c r="R22" s="21"/>
      <c r="S22" s="24">
        <f t="shared" si="3"/>
        <v>5444.1345000000001</v>
      </c>
      <c r="T22" s="33">
        <v>4.7500000000000001E-2</v>
      </c>
      <c r="U22" s="26">
        <f t="shared" si="4"/>
        <v>1231.4113750000001</v>
      </c>
      <c r="V22" s="23">
        <f t="shared" si="5"/>
        <v>32599.995875000001</v>
      </c>
      <c r="W22" s="21"/>
      <c r="X22" s="24">
        <f t="shared" si="6"/>
        <v>5444.1345000000001</v>
      </c>
      <c r="Y22" s="33">
        <v>5.1999999999999998E-2</v>
      </c>
      <c r="Z22" s="26">
        <f t="shared" si="7"/>
        <v>1348.0714</v>
      </c>
      <c r="AA22" s="23">
        <f t="shared" si="8"/>
        <v>32716.655900000002</v>
      </c>
    </row>
    <row r="23" spans="3:27" ht="24.75" customHeight="1" x14ac:dyDescent="0.25">
      <c r="C23" s="18" t="s">
        <v>292</v>
      </c>
      <c r="D23" s="43">
        <f>+D21</f>
        <v>2016</v>
      </c>
      <c r="E23" s="20" t="s">
        <v>54</v>
      </c>
      <c r="F23" s="20" t="s">
        <v>290</v>
      </c>
      <c r="G23" s="21"/>
      <c r="H23" s="22">
        <v>140</v>
      </c>
      <c r="I23" s="20">
        <v>154</v>
      </c>
      <c r="J23" s="21"/>
      <c r="K23" s="23">
        <v>28785.13</v>
      </c>
      <c r="L23" s="20">
        <v>360</v>
      </c>
      <c r="M23" s="21"/>
      <c r="N23" s="24">
        <f t="shared" ref="N23" si="35">(K23+L23)*$N$8</f>
        <v>6120.4772999999996</v>
      </c>
      <c r="O23" s="33">
        <v>4.7500000000000001E-2</v>
      </c>
      <c r="P23" s="26">
        <f t="shared" ref="P23" si="36">(K23+L23)*O23</f>
        <v>1384.393675</v>
      </c>
      <c r="Q23" s="23">
        <f t="shared" ref="Q23" si="37">K23+L23+N23+P23</f>
        <v>36650.000975000003</v>
      </c>
      <c r="R23" s="21"/>
      <c r="S23" s="24">
        <f t="shared" si="3"/>
        <v>6120.4772999999996</v>
      </c>
      <c r="T23" s="33">
        <v>4.7500000000000001E-2</v>
      </c>
      <c r="U23" s="26">
        <f t="shared" ref="U23" si="38">($K23+$L23)*T23</f>
        <v>1384.393675</v>
      </c>
      <c r="V23" s="23">
        <f t="shared" si="5"/>
        <v>36650.000975000003</v>
      </c>
      <c r="W23" s="21"/>
      <c r="X23" s="24">
        <f t="shared" si="6"/>
        <v>6120.4772999999996</v>
      </c>
      <c r="Y23" s="33">
        <v>5.1999999999999998E-2</v>
      </c>
      <c r="Z23" s="26">
        <f t="shared" ref="Z23" si="39">($K23+$L23)*Y23</f>
        <v>1515.5467599999999</v>
      </c>
      <c r="AA23" s="23">
        <f t="shared" si="8"/>
        <v>36781.154060000001</v>
      </c>
    </row>
    <row r="24" spans="3:27" ht="24.75" customHeight="1" x14ac:dyDescent="0.25">
      <c r="C24" s="18" t="s">
        <v>60</v>
      </c>
      <c r="D24" s="43">
        <f>+D22</f>
        <v>2016</v>
      </c>
      <c r="E24" s="20" t="s">
        <v>55</v>
      </c>
      <c r="F24" s="20" t="s">
        <v>252</v>
      </c>
      <c r="G24" s="21"/>
      <c r="H24" s="22">
        <v>170</v>
      </c>
      <c r="I24" s="20">
        <v>155</v>
      </c>
      <c r="J24" s="21"/>
      <c r="K24" s="23">
        <v>26757.3</v>
      </c>
      <c r="L24" s="20">
        <v>360</v>
      </c>
      <c r="M24" s="21"/>
      <c r="N24" s="24">
        <f t="shared" si="0"/>
        <v>5694.6329999999998</v>
      </c>
      <c r="O24" s="33">
        <v>4.7500000000000001E-2</v>
      </c>
      <c r="P24" s="26">
        <f t="shared" si="1"/>
        <v>1288.0717500000001</v>
      </c>
      <c r="Q24" s="23">
        <f t="shared" si="2"/>
        <v>34100.00475</v>
      </c>
      <c r="R24" s="21"/>
      <c r="S24" s="24">
        <f t="shared" si="3"/>
        <v>5694.6329999999998</v>
      </c>
      <c r="T24" s="33">
        <v>4.7500000000000001E-2</v>
      </c>
      <c r="U24" s="26">
        <f t="shared" si="4"/>
        <v>1288.0717500000001</v>
      </c>
      <c r="V24" s="23">
        <f t="shared" si="5"/>
        <v>34100.00475</v>
      </c>
      <c r="W24" s="21"/>
      <c r="X24" s="24">
        <f t="shared" si="6"/>
        <v>5694.6329999999998</v>
      </c>
      <c r="Y24" s="33">
        <v>5.1999999999999998E-2</v>
      </c>
      <c r="Z24" s="26">
        <f t="shared" si="7"/>
        <v>1410.0996</v>
      </c>
      <c r="AA24" s="23">
        <f t="shared" si="8"/>
        <v>34222.032599999999</v>
      </c>
    </row>
    <row r="25" spans="3:27" ht="24.75" customHeight="1" x14ac:dyDescent="0.25">
      <c r="C25" s="18" t="s">
        <v>188</v>
      </c>
      <c r="D25" s="43">
        <f t="shared" si="19"/>
        <v>2016</v>
      </c>
      <c r="E25" s="20"/>
      <c r="F25" s="20" t="s">
        <v>253</v>
      </c>
      <c r="G25" s="21"/>
      <c r="H25" s="22">
        <v>110</v>
      </c>
      <c r="I25" s="20">
        <v>141</v>
      </c>
      <c r="J25" s="21"/>
      <c r="K25" s="23">
        <v>15862.664000000001</v>
      </c>
      <c r="L25" s="20">
        <v>360</v>
      </c>
      <c r="M25" s="21"/>
      <c r="N25" s="24">
        <f t="shared" si="0"/>
        <v>3406.7594399999998</v>
      </c>
      <c r="O25" s="33">
        <v>4.7500000000000001E-2</v>
      </c>
      <c r="P25" s="26">
        <f t="shared" si="1"/>
        <v>770.57654000000002</v>
      </c>
      <c r="Q25" s="23">
        <f t="shared" si="2"/>
        <v>20399.999980000001</v>
      </c>
      <c r="R25" s="21"/>
      <c r="S25" s="24">
        <f t="shared" si="3"/>
        <v>3406.7594399999998</v>
      </c>
      <c r="T25" s="33">
        <v>4.7500000000000001E-2</v>
      </c>
      <c r="U25" s="26">
        <f t="shared" si="4"/>
        <v>770.57654000000002</v>
      </c>
      <c r="V25" s="23">
        <f t="shared" si="5"/>
        <v>20399.999980000001</v>
      </c>
      <c r="W25" s="21"/>
      <c r="X25" s="24">
        <f t="shared" si="6"/>
        <v>3406.7594399999998</v>
      </c>
      <c r="Y25" s="33">
        <v>5.1999999999999998E-2</v>
      </c>
      <c r="Z25" s="26">
        <f t="shared" si="7"/>
        <v>843.57852800000001</v>
      </c>
      <c r="AA25" s="23">
        <f t="shared" si="8"/>
        <v>20473.001967999997</v>
      </c>
    </row>
    <row r="26" spans="3:27" ht="24.75" customHeight="1" x14ac:dyDescent="0.25">
      <c r="C26" s="18" t="s">
        <v>189</v>
      </c>
      <c r="D26" s="43">
        <f t="shared" si="19"/>
        <v>2016</v>
      </c>
      <c r="E26" s="20"/>
      <c r="F26" s="20" t="s">
        <v>254</v>
      </c>
      <c r="G26" s="21"/>
      <c r="H26" s="22">
        <v>110</v>
      </c>
      <c r="I26" s="20">
        <v>141</v>
      </c>
      <c r="J26" s="21"/>
      <c r="K26" s="23">
        <v>17214.55</v>
      </c>
      <c r="L26" s="20">
        <v>360</v>
      </c>
      <c r="M26" s="21"/>
      <c r="N26" s="24">
        <f t="shared" si="0"/>
        <v>3690.6554999999998</v>
      </c>
      <c r="O26" s="33">
        <v>4.7500000000000001E-2</v>
      </c>
      <c r="P26" s="26">
        <f t="shared" si="1"/>
        <v>834.79112499999997</v>
      </c>
      <c r="Q26" s="23">
        <f t="shared" si="2"/>
        <v>22099.996625</v>
      </c>
      <c r="R26" s="21"/>
      <c r="S26" s="24">
        <f t="shared" si="3"/>
        <v>3690.6554999999998</v>
      </c>
      <c r="T26" s="33">
        <v>4.7500000000000001E-2</v>
      </c>
      <c r="U26" s="26">
        <f t="shared" si="4"/>
        <v>834.79112499999997</v>
      </c>
      <c r="V26" s="23">
        <f t="shared" si="5"/>
        <v>22099.996625</v>
      </c>
      <c r="W26" s="21"/>
      <c r="X26" s="24">
        <f t="shared" si="6"/>
        <v>3690.6554999999998</v>
      </c>
      <c r="Y26" s="33">
        <v>5.1999999999999998E-2</v>
      </c>
      <c r="Z26" s="26">
        <f t="shared" si="7"/>
        <v>913.87659999999994</v>
      </c>
      <c r="AA26" s="23">
        <f t="shared" si="8"/>
        <v>22179.0821</v>
      </c>
    </row>
    <row r="27" spans="3:27" ht="24.75" customHeight="1" x14ac:dyDescent="0.25">
      <c r="C27" s="18" t="s">
        <v>61</v>
      </c>
      <c r="D27" s="43">
        <f t="shared" si="19"/>
        <v>2016</v>
      </c>
      <c r="E27" s="20" t="s">
        <v>55</v>
      </c>
      <c r="F27" s="20" t="s">
        <v>255</v>
      </c>
      <c r="G27" s="21"/>
      <c r="H27" s="22">
        <v>140</v>
      </c>
      <c r="I27" s="20">
        <v>140</v>
      </c>
      <c r="J27" s="21"/>
      <c r="K27" s="23">
        <v>18725.490000000002</v>
      </c>
      <c r="L27" s="20">
        <v>360</v>
      </c>
      <c r="M27" s="21"/>
      <c r="N27" s="24">
        <f t="shared" si="0"/>
        <v>4007.9529000000002</v>
      </c>
      <c r="O27" s="33">
        <v>4.7500000000000001E-2</v>
      </c>
      <c r="P27" s="26">
        <f t="shared" si="1"/>
        <v>906.56077500000004</v>
      </c>
      <c r="Q27" s="23">
        <f t="shared" si="2"/>
        <v>24000.003675000004</v>
      </c>
      <c r="R27" s="21"/>
      <c r="S27" s="24">
        <f t="shared" si="3"/>
        <v>4007.9529000000002</v>
      </c>
      <c r="T27" s="33">
        <v>4.7500000000000001E-2</v>
      </c>
      <c r="U27" s="26">
        <f t="shared" si="4"/>
        <v>906.56077500000004</v>
      </c>
      <c r="V27" s="23">
        <f t="shared" si="5"/>
        <v>24000.003675000004</v>
      </c>
      <c r="W27" s="21"/>
      <c r="X27" s="24">
        <f t="shared" si="6"/>
        <v>4007.9529000000002</v>
      </c>
      <c r="Y27" s="33">
        <v>5.1999999999999998E-2</v>
      </c>
      <c r="Z27" s="26">
        <f t="shared" si="7"/>
        <v>992.44548000000009</v>
      </c>
      <c r="AA27" s="23">
        <f t="shared" si="8"/>
        <v>24085.88838</v>
      </c>
    </row>
    <row r="28" spans="3:27" ht="24.75" customHeight="1" x14ac:dyDescent="0.25">
      <c r="C28" s="18" t="s">
        <v>62</v>
      </c>
      <c r="D28" s="43">
        <f t="shared" si="19"/>
        <v>2016</v>
      </c>
      <c r="E28" s="20" t="s">
        <v>55</v>
      </c>
      <c r="F28" s="20" t="s">
        <v>256</v>
      </c>
      <c r="G28" s="21"/>
      <c r="H28" s="22">
        <v>140</v>
      </c>
      <c r="I28" s="20">
        <v>140</v>
      </c>
      <c r="J28" s="21"/>
      <c r="K28" s="23">
        <v>20037.614000000001</v>
      </c>
      <c r="L28" s="20">
        <v>360</v>
      </c>
      <c r="M28" s="21"/>
      <c r="N28" s="24">
        <f t="shared" si="0"/>
        <v>4283.4989400000004</v>
      </c>
      <c r="O28" s="33">
        <v>4.7500000000000001E-2</v>
      </c>
      <c r="P28" s="26">
        <f t="shared" si="1"/>
        <v>968.88666500000011</v>
      </c>
      <c r="Q28" s="23">
        <f t="shared" si="2"/>
        <v>25649.999605000005</v>
      </c>
      <c r="R28" s="21"/>
      <c r="S28" s="24">
        <f t="shared" si="3"/>
        <v>4283.4989400000004</v>
      </c>
      <c r="T28" s="33">
        <v>4.7500000000000001E-2</v>
      </c>
      <c r="U28" s="26">
        <f t="shared" si="4"/>
        <v>968.88666500000011</v>
      </c>
      <c r="V28" s="23">
        <f t="shared" si="5"/>
        <v>25649.999605000005</v>
      </c>
      <c r="W28" s="21"/>
      <c r="X28" s="24">
        <f>($K28+$L28)*$N$8</f>
        <v>4283.4989400000004</v>
      </c>
      <c r="Y28" s="33">
        <v>5.1999999999999998E-2</v>
      </c>
      <c r="Z28" s="26">
        <f>($K28+$L28)*Y28</f>
        <v>1060.6759280000001</v>
      </c>
      <c r="AA28" s="23">
        <f t="shared" si="8"/>
        <v>25741.788868000003</v>
      </c>
    </row>
    <row r="29" spans="3:27" ht="24.75" customHeight="1" x14ac:dyDescent="0.25">
      <c r="C29" s="18" t="s">
        <v>190</v>
      </c>
      <c r="D29" s="43">
        <f t="shared" si="19"/>
        <v>2016</v>
      </c>
      <c r="E29" s="20"/>
      <c r="F29" s="20" t="s">
        <v>257</v>
      </c>
      <c r="G29" s="21"/>
      <c r="H29" s="22">
        <v>140</v>
      </c>
      <c r="I29" s="20">
        <v>137</v>
      </c>
      <c r="J29" s="21"/>
      <c r="K29" s="23">
        <v>20196.66</v>
      </c>
      <c r="L29" s="20">
        <v>360</v>
      </c>
      <c r="M29" s="21"/>
      <c r="N29" s="24">
        <f t="shared" si="0"/>
        <v>4316.8985999999995</v>
      </c>
      <c r="O29" s="33">
        <v>4.7500000000000001E-2</v>
      </c>
      <c r="P29" s="26">
        <f t="shared" si="1"/>
        <v>976.44135000000006</v>
      </c>
      <c r="Q29" s="23">
        <f t="shared" si="2"/>
        <v>25849.999950000001</v>
      </c>
      <c r="R29" s="21"/>
      <c r="S29" s="24">
        <f t="shared" si="3"/>
        <v>4316.8985999999995</v>
      </c>
      <c r="T29" s="33">
        <v>4.7500000000000001E-2</v>
      </c>
      <c r="U29" s="26">
        <f t="shared" si="4"/>
        <v>976.44135000000006</v>
      </c>
      <c r="V29" s="23">
        <f t="shared" si="5"/>
        <v>25849.999950000001</v>
      </c>
      <c r="W29" s="21"/>
      <c r="X29" s="24">
        <f t="shared" ref="X29:X30" si="40">($K29+$L29)*$N$8</f>
        <v>4316.8985999999995</v>
      </c>
      <c r="Y29" s="33">
        <v>5.1999999999999998E-2</v>
      </c>
      <c r="Z29" s="26">
        <f t="shared" ref="Z29:Z30" si="41">($K29+$L29)*Y29</f>
        <v>1068.94632</v>
      </c>
      <c r="AA29" s="23">
        <f t="shared" si="8"/>
        <v>25942.504919999999</v>
      </c>
    </row>
    <row r="30" spans="3:27" ht="24.75" customHeight="1" x14ac:dyDescent="0.25">
      <c r="C30" s="18" t="s">
        <v>191</v>
      </c>
      <c r="D30" s="43">
        <f t="shared" si="19"/>
        <v>2016</v>
      </c>
      <c r="E30" s="20"/>
      <c r="F30" s="20" t="s">
        <v>258</v>
      </c>
      <c r="G30" s="21"/>
      <c r="H30" s="22">
        <v>140</v>
      </c>
      <c r="I30" s="20">
        <v>137</v>
      </c>
      <c r="J30" s="21"/>
      <c r="K30" s="23">
        <v>21508.79</v>
      </c>
      <c r="L30" s="20">
        <v>360</v>
      </c>
      <c r="M30" s="21"/>
      <c r="N30" s="24">
        <f t="shared" si="0"/>
        <v>4592.4458999999997</v>
      </c>
      <c r="O30" s="33">
        <v>4.7500000000000001E-2</v>
      </c>
      <c r="P30" s="26">
        <f t="shared" si="1"/>
        <v>1038.767525</v>
      </c>
      <c r="Q30" s="23">
        <f t="shared" si="2"/>
        <v>27500.003424999999</v>
      </c>
      <c r="R30" s="21"/>
      <c r="S30" s="24">
        <f t="shared" si="3"/>
        <v>4592.4458999999997</v>
      </c>
      <c r="T30" s="33">
        <v>4.7500000000000001E-2</v>
      </c>
      <c r="U30" s="26">
        <f t="shared" si="4"/>
        <v>1038.767525</v>
      </c>
      <c r="V30" s="23">
        <f t="shared" si="5"/>
        <v>27500.003424999999</v>
      </c>
      <c r="W30" s="21"/>
      <c r="X30" s="24">
        <f t="shared" si="40"/>
        <v>4592.4458999999997</v>
      </c>
      <c r="Y30" s="33">
        <v>5.1999999999999998E-2</v>
      </c>
      <c r="Z30" s="26">
        <f t="shared" si="41"/>
        <v>1137.1770799999999</v>
      </c>
      <c r="AA30" s="23">
        <f t="shared" si="8"/>
        <v>27598.412980000001</v>
      </c>
    </row>
    <row r="31" spans="3:27" ht="24.75" customHeight="1" x14ac:dyDescent="0.25">
      <c r="C31" s="18" t="s">
        <v>63</v>
      </c>
      <c r="D31" s="43">
        <f t="shared" si="19"/>
        <v>2016</v>
      </c>
      <c r="E31" s="20" t="s">
        <v>56</v>
      </c>
      <c r="F31" s="20" t="s">
        <v>259</v>
      </c>
      <c r="G31" s="21"/>
      <c r="H31" s="22">
        <v>170</v>
      </c>
      <c r="I31" s="20">
        <v>160</v>
      </c>
      <c r="J31" s="21"/>
      <c r="K31" s="23">
        <v>25031.97</v>
      </c>
      <c r="L31" s="20">
        <v>360</v>
      </c>
      <c r="M31" s="21"/>
      <c r="N31" s="24">
        <f>(K31+L31)*$N$8</f>
        <v>5332.3136999999997</v>
      </c>
      <c r="O31" s="33">
        <v>9.7500000000000003E-2</v>
      </c>
      <c r="P31" s="26">
        <f>(K31+L31)*O31</f>
        <v>2475.717075</v>
      </c>
      <c r="Q31" s="23">
        <f>K31+L31+N31+P31</f>
        <v>33200.000775</v>
      </c>
      <c r="R31" s="21"/>
      <c r="S31" s="24">
        <f>($K31+$L31)*$N$8</f>
        <v>5332.3136999999997</v>
      </c>
      <c r="T31" s="33">
        <v>0.11</v>
      </c>
      <c r="U31" s="26">
        <f>($K31+$L31)*T31</f>
        <v>2793.1167</v>
      </c>
      <c r="V31" s="23">
        <f>$K31+$L31+$S31+$U31</f>
        <v>33517.400399999999</v>
      </c>
      <c r="W31" s="21"/>
      <c r="X31" s="24">
        <f>($K31+$L31)*$N$8</f>
        <v>5332.3136999999997</v>
      </c>
      <c r="Y31" s="33">
        <v>0.11</v>
      </c>
      <c r="Z31" s="26">
        <f>($K31+$L31)*Y31</f>
        <v>2793.1167</v>
      </c>
      <c r="AA31" s="23">
        <f t="shared" si="8"/>
        <v>33517.400399999999</v>
      </c>
    </row>
    <row r="35" spans="3:27" ht="15" customHeight="1" x14ac:dyDescent="0.25">
      <c r="N35" s="137" t="s">
        <v>17</v>
      </c>
      <c r="O35" s="138"/>
      <c r="P35" s="138"/>
      <c r="Q35" s="139"/>
      <c r="S35" s="137" t="s">
        <v>19</v>
      </c>
      <c r="T35" s="138"/>
      <c r="U35" s="138"/>
      <c r="V35" s="139"/>
      <c r="X35" s="137" t="s">
        <v>21</v>
      </c>
      <c r="Y35" s="138"/>
      <c r="Z35" s="138"/>
      <c r="AA35" s="139"/>
    </row>
    <row r="36" spans="3:27" x14ac:dyDescent="0.25">
      <c r="N36" s="140"/>
      <c r="O36" s="141"/>
      <c r="P36" s="141"/>
      <c r="Q36" s="142"/>
      <c r="S36" s="140"/>
      <c r="T36" s="141"/>
      <c r="U36" s="141"/>
      <c r="V36" s="142"/>
      <c r="X36" s="140"/>
      <c r="Y36" s="141"/>
      <c r="Z36" s="141"/>
      <c r="AA36" s="142"/>
    </row>
    <row r="37" spans="3:27" x14ac:dyDescent="0.25">
      <c r="N37" s="143"/>
      <c r="O37" s="144"/>
      <c r="P37" s="144"/>
      <c r="Q37" s="145"/>
      <c r="S37" s="143"/>
      <c r="T37" s="144"/>
      <c r="U37" s="144"/>
      <c r="V37" s="145"/>
      <c r="X37" s="143"/>
      <c r="Y37" s="144"/>
      <c r="Z37" s="144"/>
      <c r="AA37" s="145"/>
    </row>
    <row r="39" spans="3:27" ht="30" x14ac:dyDescent="0.25">
      <c r="C39" s="1"/>
      <c r="D39" s="2" t="s">
        <v>0</v>
      </c>
      <c r="E39" s="2" t="s">
        <v>1</v>
      </c>
      <c r="F39" s="2" t="s">
        <v>2</v>
      </c>
      <c r="G39" s="3"/>
      <c r="H39" s="4" t="s">
        <v>3</v>
      </c>
      <c r="I39" s="5" t="s">
        <v>4</v>
      </c>
      <c r="J39" s="6"/>
      <c r="K39" s="7" t="s">
        <v>5</v>
      </c>
      <c r="L39" s="2" t="s">
        <v>6</v>
      </c>
      <c r="N39" s="2" t="s">
        <v>166</v>
      </c>
      <c r="O39" s="8" t="s">
        <v>8</v>
      </c>
      <c r="P39" s="2" t="s">
        <v>9</v>
      </c>
      <c r="Q39" s="7" t="s">
        <v>10</v>
      </c>
      <c r="R39" s="6"/>
      <c r="S39" s="2" t="s">
        <v>20</v>
      </c>
      <c r="T39" s="8" t="s">
        <v>8</v>
      </c>
      <c r="U39" s="2" t="s">
        <v>9</v>
      </c>
      <c r="V39" s="7" t="s">
        <v>10</v>
      </c>
      <c r="W39" s="6"/>
      <c r="X39" s="2" t="s">
        <v>22</v>
      </c>
      <c r="Y39" s="8" t="s">
        <v>8</v>
      </c>
      <c r="Z39" s="2" t="s">
        <v>9</v>
      </c>
      <c r="AA39" s="7" t="s">
        <v>10</v>
      </c>
    </row>
    <row r="40" spans="3:27" ht="15.75" x14ac:dyDescent="0.25">
      <c r="C40" s="9"/>
      <c r="D40" s="10"/>
      <c r="E40" s="11"/>
      <c r="F40" s="11"/>
      <c r="G40" s="9"/>
      <c r="H40" s="12"/>
      <c r="I40" s="12"/>
      <c r="J40" s="9"/>
      <c r="K40" s="13">
        <v>350</v>
      </c>
      <c r="L40" s="14"/>
      <c r="N40" s="34"/>
      <c r="O40" s="15"/>
      <c r="P40" s="16"/>
      <c r="Q40" s="17"/>
      <c r="R40" s="9"/>
      <c r="S40" s="34">
        <v>0</v>
      </c>
      <c r="T40" s="15"/>
      <c r="U40" s="16"/>
      <c r="V40" s="17"/>
      <c r="W40" s="9"/>
      <c r="X40" s="34">
        <v>8.4000000000000005E-2</v>
      </c>
      <c r="Y40" s="15"/>
      <c r="Z40" s="16"/>
      <c r="AA40" s="17"/>
    </row>
    <row r="41" spans="3:27" ht="24.75" customHeight="1" x14ac:dyDescent="0.25">
      <c r="C41" s="18" t="str">
        <f t="shared" ref="C41:D58" si="42">+C9</f>
        <v>Renegade 1.6 Mjet Sport 4x2 120CV E6</v>
      </c>
      <c r="D41" s="19">
        <f t="shared" si="42"/>
        <v>2016</v>
      </c>
      <c r="E41" s="20" t="s">
        <v>11</v>
      </c>
      <c r="F41" s="20" t="str">
        <f t="shared" ref="F41:F63" si="43">+F9</f>
        <v>609.223.1</v>
      </c>
      <c r="G41" s="21"/>
      <c r="H41" s="22">
        <f t="shared" ref="H41:I58" si="44">+H9</f>
        <v>120</v>
      </c>
      <c r="I41" s="20">
        <f t="shared" si="44"/>
        <v>115</v>
      </c>
      <c r="J41" s="21"/>
      <c r="K41" s="23">
        <f t="shared" ref="K41:L58" si="45">+K9</f>
        <v>18317.689999999999</v>
      </c>
      <c r="L41" s="20">
        <f t="shared" si="45"/>
        <v>360</v>
      </c>
      <c r="N41" s="24">
        <f t="shared" ref="N41:N58" si="46">($K41+$L41)*N$66</f>
        <v>2521.4881500000001</v>
      </c>
      <c r="O41" s="33">
        <v>0</v>
      </c>
      <c r="P41" s="26">
        <f t="shared" ref="P41:P62" si="47">($K41+$L41)*O41</f>
        <v>0</v>
      </c>
      <c r="Q41" s="23">
        <f t="shared" ref="Q41:Q62" si="48">$K41+$L41+N41+P41</f>
        <v>21199.17815</v>
      </c>
      <c r="R41" s="21"/>
      <c r="S41" s="24">
        <f>($K41+$L41)*S$40</f>
        <v>0</v>
      </c>
      <c r="T41" s="25">
        <v>0</v>
      </c>
      <c r="U41" s="26">
        <f t="shared" ref="U41:U62" si="49">($K41+$L41)*T41</f>
        <v>0</v>
      </c>
      <c r="V41" s="23">
        <f t="shared" ref="V41:V62" si="50">$K41+$L41+S41+U41</f>
        <v>18677.689999999999</v>
      </c>
      <c r="W41" s="21"/>
      <c r="X41" s="24">
        <f>($K41+$L41)*X$40</f>
        <v>1568.92596</v>
      </c>
      <c r="Y41" s="25">
        <v>0</v>
      </c>
      <c r="Z41" s="26">
        <f t="shared" ref="Z41:Z62" si="51">($K41+$L41)*Y41</f>
        <v>0</v>
      </c>
      <c r="AA41" s="23">
        <f t="shared" ref="AA41:AA62" si="52">$K41+$L41+X41+Z41</f>
        <v>20246.615959999999</v>
      </c>
    </row>
    <row r="42" spans="3:27" ht="24.75" customHeight="1" x14ac:dyDescent="0.25">
      <c r="C42" s="18" t="str">
        <f t="shared" si="42"/>
        <v>Renegade 1.6 Mjet Longitude 4x2 120CV E6</v>
      </c>
      <c r="D42" s="19">
        <f t="shared" si="42"/>
        <v>2016</v>
      </c>
      <c r="E42" s="20" t="s">
        <v>11</v>
      </c>
      <c r="F42" s="20" t="str">
        <f t="shared" si="43"/>
        <v>609.323.1</v>
      </c>
      <c r="G42" s="21"/>
      <c r="H42" s="22">
        <f t="shared" si="44"/>
        <v>120</v>
      </c>
      <c r="I42" s="20">
        <f t="shared" si="44"/>
        <v>115</v>
      </c>
      <c r="J42" s="21"/>
      <c r="K42" s="23">
        <f t="shared" si="45"/>
        <v>19722.645</v>
      </c>
      <c r="L42" s="20">
        <f t="shared" si="45"/>
        <v>360</v>
      </c>
      <c r="N42" s="24">
        <f t="shared" si="46"/>
        <v>2711.1570750000001</v>
      </c>
      <c r="O42" s="33">
        <v>0</v>
      </c>
      <c r="P42" s="26">
        <f t="shared" si="47"/>
        <v>0</v>
      </c>
      <c r="Q42" s="23">
        <f t="shared" si="48"/>
        <v>22793.802075</v>
      </c>
      <c r="R42" s="21"/>
      <c r="S42" s="24">
        <f t="shared" ref="S42:S63" si="53">($K42+$L42)*S$40</f>
        <v>0</v>
      </c>
      <c r="T42" s="25">
        <v>0</v>
      </c>
      <c r="U42" s="26">
        <f t="shared" si="49"/>
        <v>0</v>
      </c>
      <c r="V42" s="23">
        <f t="shared" si="50"/>
        <v>20082.645</v>
      </c>
      <c r="W42" s="21"/>
      <c r="X42" s="24">
        <f t="shared" ref="X42:X63" si="54">($K42+$L42)*X$40</f>
        <v>1686.9421800000002</v>
      </c>
      <c r="Y42" s="25">
        <v>0</v>
      </c>
      <c r="Z42" s="26">
        <f t="shared" si="51"/>
        <v>0</v>
      </c>
      <c r="AA42" s="23">
        <f t="shared" si="52"/>
        <v>21769.587180000002</v>
      </c>
    </row>
    <row r="43" spans="3:27" ht="24.75" customHeight="1" x14ac:dyDescent="0.25">
      <c r="C43" s="18" t="str">
        <f t="shared" si="42"/>
        <v>Renegade 1.6 Mjet Business 4x2 105CV E6</v>
      </c>
      <c r="D43" s="19">
        <f t="shared" si="42"/>
        <v>2016</v>
      </c>
      <c r="E43" s="20" t="s">
        <v>11</v>
      </c>
      <c r="F43" s="20" t="str">
        <f t="shared" si="43"/>
        <v>609.32M.1</v>
      </c>
      <c r="G43" s="21"/>
      <c r="H43" s="22">
        <f t="shared" si="44"/>
        <v>105</v>
      </c>
      <c r="I43" s="20">
        <f t="shared" si="44"/>
        <v>115</v>
      </c>
      <c r="J43" s="21"/>
      <c r="K43" s="23">
        <f t="shared" si="45"/>
        <v>19722.645</v>
      </c>
      <c r="L43" s="20">
        <f t="shared" si="45"/>
        <v>360</v>
      </c>
      <c r="N43" s="24">
        <f t="shared" si="46"/>
        <v>2711.1570750000001</v>
      </c>
      <c r="O43" s="33">
        <v>0</v>
      </c>
      <c r="P43" s="26">
        <f t="shared" ref="P43" si="55">($K43+$L43)*O43</f>
        <v>0</v>
      </c>
      <c r="Q43" s="23">
        <f t="shared" ref="Q43" si="56">$K43+$L43+N43+P43</f>
        <v>22793.802075</v>
      </c>
      <c r="R43" s="21"/>
      <c r="S43" s="24">
        <f t="shared" si="53"/>
        <v>0</v>
      </c>
      <c r="T43" s="25">
        <v>0</v>
      </c>
      <c r="U43" s="26">
        <f t="shared" ref="U43" si="57">($K43+$L43)*T43</f>
        <v>0</v>
      </c>
      <c r="V43" s="23">
        <f t="shared" ref="V43" si="58">$K43+$L43+S43+U43</f>
        <v>20082.645</v>
      </c>
      <c r="W43" s="21"/>
      <c r="X43" s="24">
        <f t="shared" si="54"/>
        <v>1686.9421800000002</v>
      </c>
      <c r="Y43" s="25">
        <v>0</v>
      </c>
      <c r="Z43" s="26">
        <f t="shared" ref="Z43" si="59">($K43+$L43)*Y43</f>
        <v>0</v>
      </c>
      <c r="AA43" s="23">
        <f t="shared" ref="AA43" si="60">$K43+$L43+X43+Z43</f>
        <v>21769.587180000002</v>
      </c>
    </row>
    <row r="44" spans="3:27" ht="24.75" customHeight="1" x14ac:dyDescent="0.25">
      <c r="C44" s="18" t="str">
        <f t="shared" si="42"/>
        <v>Renegade 1.6 Mjet Night Eagle 4x2 120CV E6 (Ed.Esp.)</v>
      </c>
      <c r="D44" s="19">
        <f t="shared" si="42"/>
        <v>2016</v>
      </c>
      <c r="E44" s="20" t="s">
        <v>11</v>
      </c>
      <c r="F44" s="20" t="str">
        <f t="shared" si="43"/>
        <v>609.323.1</v>
      </c>
      <c r="G44" s="21"/>
      <c r="H44" s="22">
        <f t="shared" si="44"/>
        <v>120</v>
      </c>
      <c r="I44" s="20">
        <f t="shared" si="44"/>
        <v>115</v>
      </c>
      <c r="J44" s="21"/>
      <c r="K44" s="23">
        <f t="shared" si="45"/>
        <v>20590.415000000001</v>
      </c>
      <c r="L44" s="20">
        <f t="shared" si="45"/>
        <v>360</v>
      </c>
      <c r="N44" s="24">
        <f t="shared" si="46"/>
        <v>2828.3060250000003</v>
      </c>
      <c r="O44" s="33">
        <v>0</v>
      </c>
      <c r="P44" s="26">
        <f t="shared" ref="P44" si="61">($K44+$L44)*O44</f>
        <v>0</v>
      </c>
      <c r="Q44" s="23">
        <f t="shared" ref="Q44" si="62">$K44+$L44+N44+P44</f>
        <v>23778.721025000003</v>
      </c>
      <c r="R44" s="21"/>
      <c r="S44" s="24">
        <f t="shared" si="53"/>
        <v>0</v>
      </c>
      <c r="T44" s="25">
        <v>0</v>
      </c>
      <c r="U44" s="26">
        <f t="shared" ref="U44" si="63">($K44+$L44)*T44</f>
        <v>0</v>
      </c>
      <c r="V44" s="23">
        <f t="shared" ref="V44" si="64">$K44+$L44+S44+U44</f>
        <v>20950.415000000001</v>
      </c>
      <c r="W44" s="21"/>
      <c r="X44" s="24">
        <f t="shared" si="54"/>
        <v>1759.8348600000002</v>
      </c>
      <c r="Y44" s="25">
        <v>0</v>
      </c>
      <c r="Z44" s="26">
        <f t="shared" ref="Z44" si="65">($K44+$L44)*Y44</f>
        <v>0</v>
      </c>
      <c r="AA44" s="23">
        <f t="shared" ref="AA44" si="66">$K44+$L44+X44+Z44</f>
        <v>22710.24986</v>
      </c>
    </row>
    <row r="45" spans="3:27" ht="24.75" customHeight="1" x14ac:dyDescent="0.25">
      <c r="C45" s="18" t="str">
        <f t="shared" si="42"/>
        <v>Renegade 1.6 Mjet Rebel 4x2 120CV E6 (Ed. Esp.)</v>
      </c>
      <c r="D45" s="19">
        <f t="shared" si="42"/>
        <v>2016</v>
      </c>
      <c r="E45" s="20" t="s">
        <v>11</v>
      </c>
      <c r="F45" s="20" t="str">
        <f t="shared" si="43"/>
        <v>609.323.1</v>
      </c>
      <c r="G45" s="21"/>
      <c r="H45" s="22">
        <f t="shared" si="44"/>
        <v>120</v>
      </c>
      <c r="I45" s="20">
        <f t="shared" si="44"/>
        <v>115</v>
      </c>
      <c r="J45" s="21"/>
      <c r="K45" s="23">
        <f t="shared" si="45"/>
        <v>20838.345000000001</v>
      </c>
      <c r="L45" s="20">
        <f t="shared" si="45"/>
        <v>360</v>
      </c>
      <c r="N45" s="24">
        <f t="shared" si="46"/>
        <v>2861.7765750000003</v>
      </c>
      <c r="O45" s="33">
        <v>0</v>
      </c>
      <c r="P45" s="26">
        <f t="shared" ref="P45" si="67">($K45+$L45)*O45</f>
        <v>0</v>
      </c>
      <c r="Q45" s="23">
        <f t="shared" ref="Q45" si="68">$K45+$L45+N45+P45</f>
        <v>24060.121575000001</v>
      </c>
      <c r="R45" s="21"/>
      <c r="S45" s="24">
        <f t="shared" si="53"/>
        <v>0</v>
      </c>
      <c r="T45" s="25">
        <v>0</v>
      </c>
      <c r="U45" s="26">
        <f t="shared" ref="U45" si="69">($K45+$L45)*T45</f>
        <v>0</v>
      </c>
      <c r="V45" s="23">
        <f t="shared" ref="V45" si="70">$K45+$L45+S45+U45</f>
        <v>21198.345000000001</v>
      </c>
      <c r="W45" s="21"/>
      <c r="X45" s="24">
        <f t="shared" si="54"/>
        <v>1780.6609800000001</v>
      </c>
      <c r="Y45" s="25">
        <v>0</v>
      </c>
      <c r="Z45" s="26">
        <f t="shared" ref="Z45" si="71">($K45+$L45)*Y45</f>
        <v>0</v>
      </c>
      <c r="AA45" s="23">
        <f t="shared" ref="AA45" si="72">$K45+$L45+X45+Z45</f>
        <v>22979.005980000002</v>
      </c>
    </row>
    <row r="46" spans="3:27" ht="24.75" customHeight="1" x14ac:dyDescent="0.25">
      <c r="C46" s="18" t="str">
        <f t="shared" si="42"/>
        <v>Renegade 1.6 Mjet Limited 4x2 120CV E6</v>
      </c>
      <c r="D46" s="19">
        <f t="shared" si="42"/>
        <v>2016</v>
      </c>
      <c r="E46" s="20" t="s">
        <v>11</v>
      </c>
      <c r="F46" s="20" t="str">
        <f t="shared" si="43"/>
        <v>609.723.1</v>
      </c>
      <c r="G46" s="21"/>
      <c r="H46" s="22">
        <f t="shared" si="44"/>
        <v>120</v>
      </c>
      <c r="I46" s="20">
        <f t="shared" si="44"/>
        <v>115</v>
      </c>
      <c r="J46" s="21"/>
      <c r="K46" s="23">
        <f t="shared" si="45"/>
        <v>21127.599999999999</v>
      </c>
      <c r="L46" s="20">
        <f t="shared" si="45"/>
        <v>360</v>
      </c>
      <c r="N46" s="24">
        <f t="shared" si="46"/>
        <v>2900.826</v>
      </c>
      <c r="O46" s="33">
        <v>0</v>
      </c>
      <c r="P46" s="26">
        <f t="shared" si="47"/>
        <v>0</v>
      </c>
      <c r="Q46" s="23">
        <f t="shared" si="48"/>
        <v>24388.425999999999</v>
      </c>
      <c r="R46" s="21"/>
      <c r="S46" s="24">
        <f t="shared" si="53"/>
        <v>0</v>
      </c>
      <c r="T46" s="25">
        <v>0</v>
      </c>
      <c r="U46" s="26">
        <f t="shared" si="49"/>
        <v>0</v>
      </c>
      <c r="V46" s="23">
        <f t="shared" si="50"/>
        <v>21487.599999999999</v>
      </c>
      <c r="W46" s="21"/>
      <c r="X46" s="24">
        <f t="shared" si="54"/>
        <v>1804.9584</v>
      </c>
      <c r="Y46" s="25">
        <v>0</v>
      </c>
      <c r="Z46" s="26">
        <f t="shared" si="51"/>
        <v>0</v>
      </c>
      <c r="AA46" s="23">
        <f t="shared" si="52"/>
        <v>23292.558399999998</v>
      </c>
    </row>
    <row r="47" spans="3:27" ht="24.75" customHeight="1" x14ac:dyDescent="0.25">
      <c r="C47" s="18" t="str">
        <f t="shared" si="42"/>
        <v>Renegade 1.6 Mjet Dawn of Justice 4x2 120CV E6 (Ed.Esp.)</v>
      </c>
      <c r="D47" s="19">
        <f t="shared" si="42"/>
        <v>2016</v>
      </c>
      <c r="E47" s="20" t="s">
        <v>11</v>
      </c>
      <c r="F47" s="20" t="str">
        <f t="shared" si="43"/>
        <v>609.M23.1</v>
      </c>
      <c r="G47" s="21"/>
      <c r="H47" s="22">
        <f t="shared" si="44"/>
        <v>120</v>
      </c>
      <c r="I47" s="20">
        <f t="shared" si="44"/>
        <v>115</v>
      </c>
      <c r="J47" s="21"/>
      <c r="K47" s="23">
        <f t="shared" si="45"/>
        <v>21582.15</v>
      </c>
      <c r="L47" s="20">
        <f t="shared" si="45"/>
        <v>360</v>
      </c>
      <c r="N47" s="24">
        <f t="shared" si="46"/>
        <v>2962.1902500000006</v>
      </c>
      <c r="O47" s="33">
        <v>0</v>
      </c>
      <c r="P47" s="26">
        <f t="shared" ref="P47" si="73">($K47+$L47)*O47</f>
        <v>0</v>
      </c>
      <c r="Q47" s="23">
        <f t="shared" ref="Q47" si="74">$K47+$L47+N47+P47</f>
        <v>24904.340250000001</v>
      </c>
      <c r="R47" s="21"/>
      <c r="S47" s="24">
        <f t="shared" si="53"/>
        <v>0</v>
      </c>
      <c r="T47" s="25">
        <v>0</v>
      </c>
      <c r="U47" s="26">
        <f t="shared" ref="U47" si="75">($K47+$L47)*T47</f>
        <v>0</v>
      </c>
      <c r="V47" s="23">
        <f t="shared" ref="V47" si="76">$K47+$L47+S47+U47</f>
        <v>21942.15</v>
      </c>
      <c r="W47" s="21"/>
      <c r="X47" s="24">
        <f t="shared" si="54"/>
        <v>1843.1406000000002</v>
      </c>
      <c r="Y47" s="25">
        <v>0</v>
      </c>
      <c r="Z47" s="26">
        <f t="shared" ref="Z47" si="77">($K47+$L47)*Y47</f>
        <v>0</v>
      </c>
      <c r="AA47" s="23">
        <f t="shared" ref="AA47" si="78">$K47+$L47+X47+Z47</f>
        <v>23785.2906</v>
      </c>
    </row>
    <row r="48" spans="3:27" ht="24.75" customHeight="1" x14ac:dyDescent="0.25">
      <c r="C48" s="18" t="str">
        <f t="shared" si="42"/>
        <v>Renegade 2.0 Mjet Longitude 4x4 120CV E6 Active Drive</v>
      </c>
      <c r="D48" s="19">
        <f t="shared" si="42"/>
        <v>2016</v>
      </c>
      <c r="E48" s="20" t="s">
        <v>11</v>
      </c>
      <c r="F48" s="20" t="str">
        <f t="shared" si="43"/>
        <v>609.34Q.1</v>
      </c>
      <c r="G48" s="21"/>
      <c r="H48" s="22">
        <f t="shared" si="44"/>
        <v>120</v>
      </c>
      <c r="I48" s="20">
        <f t="shared" si="44"/>
        <v>134</v>
      </c>
      <c r="J48" s="21"/>
      <c r="K48" s="23">
        <f t="shared" si="45"/>
        <v>21429.263999999999</v>
      </c>
      <c r="L48" s="20">
        <f t="shared" si="45"/>
        <v>360</v>
      </c>
      <c r="N48" s="24">
        <f t="shared" si="46"/>
        <v>2941.5506399999999</v>
      </c>
      <c r="O48" s="33">
        <v>3.7499999999999999E-2</v>
      </c>
      <c r="P48" s="26">
        <f t="shared" si="47"/>
        <v>817.09739999999999</v>
      </c>
      <c r="Q48" s="23">
        <f t="shared" si="48"/>
        <v>25547.912039999999</v>
      </c>
      <c r="R48" s="21"/>
      <c r="S48" s="24">
        <f t="shared" si="53"/>
        <v>0</v>
      </c>
      <c r="T48" s="25">
        <v>0</v>
      </c>
      <c r="U48" s="26">
        <f t="shared" si="49"/>
        <v>0</v>
      </c>
      <c r="V48" s="23">
        <f t="shared" si="50"/>
        <v>21789.263999999999</v>
      </c>
      <c r="W48" s="21"/>
      <c r="X48" s="24">
        <f t="shared" si="54"/>
        <v>1830.298176</v>
      </c>
      <c r="Y48" s="25">
        <v>0</v>
      </c>
      <c r="Z48" s="26">
        <f t="shared" si="51"/>
        <v>0</v>
      </c>
      <c r="AA48" s="23">
        <f t="shared" si="52"/>
        <v>23619.562175999999</v>
      </c>
    </row>
    <row r="49" spans="3:27" ht="24.75" customHeight="1" x14ac:dyDescent="0.25">
      <c r="C49" s="18" t="str">
        <f t="shared" si="42"/>
        <v>Renegade 2.0 Mjet Night Eagle 4x4 120CV E6 Active Drive (Ed. Esp.)</v>
      </c>
      <c r="D49" s="19">
        <f t="shared" si="42"/>
        <v>2016</v>
      </c>
      <c r="E49" s="20" t="s">
        <v>11</v>
      </c>
      <c r="F49" s="20" t="str">
        <f t="shared" si="43"/>
        <v>609.34Q.1</v>
      </c>
      <c r="G49" s="21"/>
      <c r="H49" s="22">
        <f t="shared" si="44"/>
        <v>120</v>
      </c>
      <c r="I49" s="20">
        <f t="shared" si="44"/>
        <v>134</v>
      </c>
      <c r="J49" s="21"/>
      <c r="K49" s="23">
        <f t="shared" si="45"/>
        <v>22224.493999999999</v>
      </c>
      <c r="L49" s="20">
        <f t="shared" si="45"/>
        <v>360</v>
      </c>
      <c r="N49" s="24">
        <f t="shared" si="46"/>
        <v>3048.9066900000003</v>
      </c>
      <c r="O49" s="33">
        <v>3.7499999999999999E-2</v>
      </c>
      <c r="P49" s="26">
        <f t="shared" ref="P49" si="79">($K49+$L49)*O49</f>
        <v>846.91852499999993</v>
      </c>
      <c r="Q49" s="23">
        <f t="shared" ref="Q49" si="80">$K49+$L49+N49+P49</f>
        <v>26480.319215</v>
      </c>
      <c r="R49" s="21"/>
      <c r="S49" s="24">
        <f t="shared" si="53"/>
        <v>0</v>
      </c>
      <c r="T49" s="25">
        <v>0</v>
      </c>
      <c r="U49" s="26">
        <f t="shared" ref="U49" si="81">($K49+$L49)*T49</f>
        <v>0</v>
      </c>
      <c r="V49" s="23">
        <f t="shared" ref="V49" si="82">$K49+$L49+S49+U49</f>
        <v>22584.493999999999</v>
      </c>
      <c r="W49" s="21"/>
      <c r="X49" s="24">
        <f t="shared" si="54"/>
        <v>1897.0974960000001</v>
      </c>
      <c r="Y49" s="25">
        <v>0</v>
      </c>
      <c r="Z49" s="26">
        <f t="shared" ref="Z49" si="83">($K49+$L49)*Y49</f>
        <v>0</v>
      </c>
      <c r="AA49" s="23">
        <f t="shared" ref="AA49" si="84">$K49+$L49+X49+Z49</f>
        <v>24481.591495999997</v>
      </c>
    </row>
    <row r="50" spans="3:27" ht="24.75" customHeight="1" x14ac:dyDescent="0.25">
      <c r="C50" s="18" t="str">
        <f t="shared" si="42"/>
        <v>Renegade 2.0 Mjet Longitude 4x4 140CV E6 Active Drive</v>
      </c>
      <c r="D50" s="19">
        <f t="shared" si="42"/>
        <v>2016</v>
      </c>
      <c r="E50" s="20" t="s">
        <v>11</v>
      </c>
      <c r="F50" s="20" t="str">
        <f t="shared" si="43"/>
        <v>609.348.1</v>
      </c>
      <c r="G50" s="21"/>
      <c r="H50" s="22">
        <f t="shared" si="44"/>
        <v>140</v>
      </c>
      <c r="I50" s="20">
        <f t="shared" si="44"/>
        <v>134</v>
      </c>
      <c r="J50" s="21"/>
      <c r="K50" s="23">
        <f t="shared" si="45"/>
        <v>22224.49</v>
      </c>
      <c r="L50" s="20">
        <f t="shared" si="45"/>
        <v>360</v>
      </c>
      <c r="N50" s="24">
        <f t="shared" si="46"/>
        <v>3048.9061500000003</v>
      </c>
      <c r="O50" s="33">
        <v>3.7499999999999999E-2</v>
      </c>
      <c r="P50" s="26">
        <f t="shared" si="47"/>
        <v>846.91837500000008</v>
      </c>
      <c r="Q50" s="23">
        <f t="shared" si="48"/>
        <v>26480.314525000002</v>
      </c>
      <c r="R50" s="21"/>
      <c r="S50" s="24">
        <f t="shared" si="53"/>
        <v>0</v>
      </c>
      <c r="T50" s="25">
        <v>0</v>
      </c>
      <c r="U50" s="26">
        <f t="shared" si="49"/>
        <v>0</v>
      </c>
      <c r="V50" s="23">
        <f t="shared" si="50"/>
        <v>22584.49</v>
      </c>
      <c r="W50" s="21"/>
      <c r="X50" s="24">
        <f t="shared" si="54"/>
        <v>1897.0971600000003</v>
      </c>
      <c r="Y50" s="25">
        <v>0</v>
      </c>
      <c r="Z50" s="26">
        <f t="shared" si="51"/>
        <v>0</v>
      </c>
      <c r="AA50" s="23">
        <f t="shared" si="52"/>
        <v>24481.587160000003</v>
      </c>
    </row>
    <row r="51" spans="3:27" ht="24.75" customHeight="1" x14ac:dyDescent="0.25">
      <c r="C51" s="18" t="str">
        <f t="shared" si="42"/>
        <v>Renegade 2.0 Mjet Night Eagle 4x4 140CV E6 Active Drive (Ed. Esp.)</v>
      </c>
      <c r="D51" s="19">
        <f t="shared" si="42"/>
        <v>2016</v>
      </c>
      <c r="E51" s="20" t="s">
        <v>11</v>
      </c>
      <c r="F51" s="20" t="str">
        <f t="shared" si="43"/>
        <v>609.348.1</v>
      </c>
      <c r="G51" s="21"/>
      <c r="H51" s="22">
        <f t="shared" si="44"/>
        <v>140</v>
      </c>
      <c r="I51" s="20">
        <f t="shared" si="44"/>
        <v>134</v>
      </c>
      <c r="J51" s="21"/>
      <c r="K51" s="23">
        <f t="shared" si="45"/>
        <v>23059.480000000003</v>
      </c>
      <c r="L51" s="20">
        <f t="shared" si="45"/>
        <v>360</v>
      </c>
      <c r="N51" s="24">
        <f t="shared" si="46"/>
        <v>3161.6298000000006</v>
      </c>
      <c r="O51" s="33">
        <v>3.7499999999999999E-2</v>
      </c>
      <c r="P51" s="26">
        <f t="shared" ref="P51" si="85">($K51+$L51)*O51</f>
        <v>878.23050000000012</v>
      </c>
      <c r="Q51" s="23">
        <f t="shared" ref="Q51" si="86">$K51+$L51+N51+P51</f>
        <v>27459.340300000007</v>
      </c>
      <c r="R51" s="21"/>
      <c r="S51" s="24">
        <f t="shared" si="53"/>
        <v>0</v>
      </c>
      <c r="T51" s="25">
        <v>0</v>
      </c>
      <c r="U51" s="26">
        <f t="shared" ref="U51" si="87">($K51+$L51)*T51</f>
        <v>0</v>
      </c>
      <c r="V51" s="23">
        <f t="shared" ref="V51" si="88">$K51+$L51+S51+U51</f>
        <v>23419.480000000003</v>
      </c>
      <c r="W51" s="21"/>
      <c r="X51" s="24">
        <f t="shared" si="54"/>
        <v>1967.2363200000004</v>
      </c>
      <c r="Y51" s="25">
        <v>0</v>
      </c>
      <c r="Z51" s="26">
        <f t="shared" ref="Z51" si="89">($K51+$L51)*Y51</f>
        <v>0</v>
      </c>
      <c r="AA51" s="23">
        <f t="shared" ref="AA51" si="90">$K51+$L51+X51+Z51</f>
        <v>25386.716320000003</v>
      </c>
    </row>
    <row r="52" spans="3:27" ht="24.75" customHeight="1" x14ac:dyDescent="0.25">
      <c r="C52" s="18" t="str">
        <f t="shared" si="42"/>
        <v>Renegade 2.0 Mjet Limited 4x4 140CV E6 Active Drive</v>
      </c>
      <c r="D52" s="19">
        <f t="shared" si="42"/>
        <v>2016</v>
      </c>
      <c r="E52" s="20" t="s">
        <v>11</v>
      </c>
      <c r="F52" s="20" t="str">
        <f t="shared" si="43"/>
        <v>609.748.1</v>
      </c>
      <c r="G52" s="21"/>
      <c r="H52" s="22">
        <f t="shared" si="44"/>
        <v>140</v>
      </c>
      <c r="I52" s="20">
        <f t="shared" si="44"/>
        <v>134</v>
      </c>
      <c r="J52" s="21"/>
      <c r="K52" s="23">
        <f t="shared" si="45"/>
        <v>23576.38</v>
      </c>
      <c r="L52" s="20">
        <f t="shared" si="45"/>
        <v>360</v>
      </c>
      <c r="N52" s="24">
        <f t="shared" si="46"/>
        <v>3231.4113000000002</v>
      </c>
      <c r="O52" s="33">
        <v>3.7499999999999999E-2</v>
      </c>
      <c r="P52" s="26">
        <f t="shared" si="47"/>
        <v>897.61424999999997</v>
      </c>
      <c r="Q52" s="23">
        <f t="shared" si="48"/>
        <v>28065.405549999999</v>
      </c>
      <c r="R52" s="21"/>
      <c r="S52" s="24">
        <f t="shared" si="53"/>
        <v>0</v>
      </c>
      <c r="T52" s="25">
        <v>0</v>
      </c>
      <c r="U52" s="26">
        <f t="shared" si="49"/>
        <v>0</v>
      </c>
      <c r="V52" s="23">
        <f t="shared" si="50"/>
        <v>23936.38</v>
      </c>
      <c r="W52" s="21"/>
      <c r="X52" s="24">
        <f t="shared" si="54"/>
        <v>2010.6559200000002</v>
      </c>
      <c r="Y52" s="25">
        <v>0</v>
      </c>
      <c r="Z52" s="26">
        <f t="shared" si="51"/>
        <v>0</v>
      </c>
      <c r="AA52" s="23">
        <f t="shared" si="52"/>
        <v>25947.035920000002</v>
      </c>
    </row>
    <row r="53" spans="3:27" ht="24.75" customHeight="1" x14ac:dyDescent="0.25">
      <c r="C53" s="18" t="str">
        <f t="shared" si="42"/>
        <v>Renegade 2.0 Mjet 140CV 75º Aniversario 4x4 Active Drive E6 (Ed. Esp.)</v>
      </c>
      <c r="D53" s="19">
        <f t="shared" si="42"/>
        <v>2016</v>
      </c>
      <c r="E53" s="20" t="s">
        <v>11</v>
      </c>
      <c r="F53" s="20" t="str">
        <f t="shared" si="43"/>
        <v>609.A48.1</v>
      </c>
      <c r="G53" s="21"/>
      <c r="H53" s="22">
        <f t="shared" si="44"/>
        <v>140</v>
      </c>
      <c r="I53" s="20">
        <f t="shared" si="44"/>
        <v>134</v>
      </c>
      <c r="J53" s="21"/>
      <c r="K53" s="23">
        <f t="shared" si="45"/>
        <v>26757.3</v>
      </c>
      <c r="L53" s="20">
        <f t="shared" si="45"/>
        <v>360</v>
      </c>
      <c r="N53" s="24">
        <f t="shared" si="46"/>
        <v>3660.8355000000001</v>
      </c>
      <c r="O53" s="33">
        <v>3.7499999999999999E-2</v>
      </c>
      <c r="P53" s="26">
        <f t="shared" ref="P53" si="91">($K53+$L53)*O53</f>
        <v>1016.8987499999999</v>
      </c>
      <c r="Q53" s="23">
        <f t="shared" ref="Q53" si="92">$K53+$L53+N53+P53</f>
        <v>31795.034250000001</v>
      </c>
      <c r="R53" s="21"/>
      <c r="S53" s="24">
        <f t="shared" si="53"/>
        <v>0</v>
      </c>
      <c r="T53" s="25">
        <v>0</v>
      </c>
      <c r="U53" s="26">
        <f t="shared" ref="U53" si="93">($K53+$L53)*T53</f>
        <v>0</v>
      </c>
      <c r="V53" s="23">
        <f t="shared" ref="V53" si="94">$K53+$L53+S53+U53</f>
        <v>27117.3</v>
      </c>
      <c r="W53" s="21"/>
      <c r="X53" s="24">
        <f t="shared" si="54"/>
        <v>2277.8532</v>
      </c>
      <c r="Y53" s="25">
        <v>0</v>
      </c>
      <c r="Z53" s="26">
        <f t="shared" ref="Z53" si="95">($K53+$L53)*Y53</f>
        <v>0</v>
      </c>
      <c r="AA53" s="23">
        <f t="shared" ref="AA53" si="96">$K53+$L53+X53+Z53</f>
        <v>29395.153200000001</v>
      </c>
    </row>
    <row r="54" spans="3:27" ht="24.75" customHeight="1" x14ac:dyDescent="0.25">
      <c r="C54" s="18" t="str">
        <f t="shared" si="42"/>
        <v>Renegade 2.0 Mjet Limited 4x4 140CV Auto E6 AD Low</v>
      </c>
      <c r="D54" s="19">
        <f t="shared" si="42"/>
        <v>2016</v>
      </c>
      <c r="E54" s="20" t="s">
        <v>11</v>
      </c>
      <c r="F54" s="20" t="str">
        <f t="shared" si="43"/>
        <v>609.73A.1</v>
      </c>
      <c r="G54" s="21"/>
      <c r="H54" s="22">
        <f t="shared" si="44"/>
        <v>140</v>
      </c>
      <c r="I54" s="20">
        <f t="shared" si="44"/>
        <v>154</v>
      </c>
      <c r="J54" s="21"/>
      <c r="K54" s="23">
        <f t="shared" si="45"/>
        <v>25564.45</v>
      </c>
      <c r="L54" s="20">
        <f t="shared" si="45"/>
        <v>360</v>
      </c>
      <c r="N54" s="24">
        <f t="shared" si="46"/>
        <v>3499.8007500000003</v>
      </c>
      <c r="O54" s="33">
        <v>3.7499999999999999E-2</v>
      </c>
      <c r="P54" s="26">
        <f t="shared" si="47"/>
        <v>972.166875</v>
      </c>
      <c r="Q54" s="23">
        <f t="shared" si="48"/>
        <v>30396.417624999998</v>
      </c>
      <c r="R54" s="21"/>
      <c r="S54" s="24">
        <f t="shared" si="53"/>
        <v>0</v>
      </c>
      <c r="T54" s="25">
        <v>0</v>
      </c>
      <c r="U54" s="26">
        <f t="shared" si="49"/>
        <v>0</v>
      </c>
      <c r="V54" s="23">
        <f t="shared" si="50"/>
        <v>25924.45</v>
      </c>
      <c r="W54" s="21"/>
      <c r="X54" s="24">
        <f t="shared" si="54"/>
        <v>2177.6538</v>
      </c>
      <c r="Y54" s="25">
        <v>0</v>
      </c>
      <c r="Z54" s="26">
        <f t="shared" si="51"/>
        <v>0</v>
      </c>
      <c r="AA54" s="23">
        <f t="shared" si="52"/>
        <v>28102.103800000001</v>
      </c>
    </row>
    <row r="55" spans="3:27" ht="24.75" customHeight="1" x14ac:dyDescent="0.25">
      <c r="C55" s="18" t="str">
        <f t="shared" si="42"/>
        <v>Renegade 2.0 Mjet 140CV 75º Aniversario 4x4 AD Low Auto E6 (Ed. Esp.)</v>
      </c>
      <c r="D55" s="19">
        <f t="shared" si="42"/>
        <v>2016</v>
      </c>
      <c r="E55" s="20" t="s">
        <v>11</v>
      </c>
      <c r="F55" s="20" t="str">
        <f t="shared" si="43"/>
        <v>609.A3A.1</v>
      </c>
      <c r="G55" s="21"/>
      <c r="H55" s="22">
        <f t="shared" si="44"/>
        <v>140</v>
      </c>
      <c r="I55" s="20">
        <f t="shared" si="44"/>
        <v>154</v>
      </c>
      <c r="J55" s="21"/>
      <c r="K55" s="23">
        <f t="shared" si="45"/>
        <v>28785.13</v>
      </c>
      <c r="L55" s="20">
        <f t="shared" si="45"/>
        <v>360</v>
      </c>
      <c r="N55" s="24">
        <f t="shared" si="46"/>
        <v>3934.5925500000003</v>
      </c>
      <c r="O55" s="33">
        <v>3.7499999999999999E-2</v>
      </c>
      <c r="P55" s="26">
        <f t="shared" ref="P55" si="97">($K55+$L55)*O55</f>
        <v>1092.9423750000001</v>
      </c>
      <c r="Q55" s="23">
        <f t="shared" ref="Q55" si="98">$K55+$L55+N55+P55</f>
        <v>34172.664924999997</v>
      </c>
      <c r="R55" s="21"/>
      <c r="S55" s="24">
        <f t="shared" si="53"/>
        <v>0</v>
      </c>
      <c r="T55" s="25">
        <v>0</v>
      </c>
      <c r="U55" s="26">
        <f t="shared" ref="U55" si="99">($K55+$L55)*T55</f>
        <v>0</v>
      </c>
      <c r="V55" s="23">
        <f t="shared" ref="V55" si="100">$K55+$L55+S55+U55</f>
        <v>29145.13</v>
      </c>
      <c r="W55" s="21"/>
      <c r="X55" s="24">
        <f t="shared" si="54"/>
        <v>2448.1909200000005</v>
      </c>
      <c r="Y55" s="25">
        <v>0</v>
      </c>
      <c r="Z55" s="26">
        <f t="shared" ref="Z55" si="101">($K55+$L55)*Y55</f>
        <v>0</v>
      </c>
      <c r="AA55" s="23">
        <f t="shared" ref="AA55" si="102">$K55+$L55+X55+Z55</f>
        <v>31593.320920000002</v>
      </c>
    </row>
    <row r="56" spans="3:27" ht="24.75" customHeight="1" x14ac:dyDescent="0.25">
      <c r="C56" s="18" t="str">
        <f t="shared" si="42"/>
        <v>Renegade 2.0 Mjet Trailhawk 4x4 170CV Auto E6 AD Low</v>
      </c>
      <c r="D56" s="19">
        <f t="shared" si="42"/>
        <v>2016</v>
      </c>
      <c r="E56" s="20" t="s">
        <v>11</v>
      </c>
      <c r="F56" s="20" t="str">
        <f t="shared" si="43"/>
        <v>609.53B.1</v>
      </c>
      <c r="G56" s="21"/>
      <c r="H56" s="22">
        <f t="shared" si="44"/>
        <v>170</v>
      </c>
      <c r="I56" s="20">
        <f t="shared" si="44"/>
        <v>155</v>
      </c>
      <c r="J56" s="21"/>
      <c r="K56" s="23">
        <f t="shared" si="45"/>
        <v>26757.3</v>
      </c>
      <c r="L56" s="20">
        <f t="shared" si="45"/>
        <v>360</v>
      </c>
      <c r="N56" s="24">
        <f t="shared" si="46"/>
        <v>3660.8355000000001</v>
      </c>
      <c r="O56" s="33">
        <v>3.7499999999999999E-2</v>
      </c>
      <c r="P56" s="26">
        <f t="shared" si="47"/>
        <v>1016.8987499999999</v>
      </c>
      <c r="Q56" s="23">
        <f t="shared" si="48"/>
        <v>31795.034250000001</v>
      </c>
      <c r="R56" s="21"/>
      <c r="S56" s="24">
        <f t="shared" si="53"/>
        <v>0</v>
      </c>
      <c r="T56" s="25">
        <v>0</v>
      </c>
      <c r="U56" s="26">
        <f t="shared" si="49"/>
        <v>0</v>
      </c>
      <c r="V56" s="23">
        <f t="shared" si="50"/>
        <v>27117.3</v>
      </c>
      <c r="W56" s="21"/>
      <c r="X56" s="24">
        <f t="shared" si="54"/>
        <v>2277.8532</v>
      </c>
      <c r="Y56" s="25">
        <v>0</v>
      </c>
      <c r="Z56" s="26">
        <f t="shared" si="51"/>
        <v>0</v>
      </c>
      <c r="AA56" s="23">
        <f t="shared" si="52"/>
        <v>29395.153200000001</v>
      </c>
    </row>
    <row r="57" spans="3:27" ht="24.75" customHeight="1" x14ac:dyDescent="0.25">
      <c r="C57" s="18" t="str">
        <f t="shared" si="42"/>
        <v>Renegade 1.6 E-TorQ Sport 4x2 110CV E6</v>
      </c>
      <c r="D57" s="19">
        <f t="shared" si="42"/>
        <v>2016</v>
      </c>
      <c r="E57" s="20" t="s">
        <v>11</v>
      </c>
      <c r="F57" s="20" t="str">
        <f t="shared" si="43"/>
        <v>609.221.1</v>
      </c>
      <c r="G57" s="21"/>
      <c r="H57" s="22">
        <f t="shared" si="44"/>
        <v>110</v>
      </c>
      <c r="I57" s="20">
        <f t="shared" si="44"/>
        <v>141</v>
      </c>
      <c r="J57" s="21"/>
      <c r="K57" s="23">
        <f t="shared" si="45"/>
        <v>15862.664000000001</v>
      </c>
      <c r="L57" s="20">
        <f t="shared" si="45"/>
        <v>360</v>
      </c>
      <c r="N57" s="24">
        <f t="shared" si="46"/>
        <v>2190.0596400000004</v>
      </c>
      <c r="O57" s="33">
        <v>3.7499999999999999E-2</v>
      </c>
      <c r="P57" s="26">
        <f t="shared" si="47"/>
        <v>608.34990000000005</v>
      </c>
      <c r="Q57" s="23">
        <f t="shared" si="48"/>
        <v>19021.073540000001</v>
      </c>
      <c r="R57" s="21"/>
      <c r="S57" s="24">
        <f t="shared" si="53"/>
        <v>0</v>
      </c>
      <c r="T57" s="25">
        <v>0</v>
      </c>
      <c r="U57" s="26">
        <f t="shared" si="49"/>
        <v>0</v>
      </c>
      <c r="V57" s="23">
        <f t="shared" si="50"/>
        <v>16222.664000000001</v>
      </c>
      <c r="W57" s="21"/>
      <c r="X57" s="24">
        <f t="shared" si="54"/>
        <v>1362.7037760000001</v>
      </c>
      <c r="Y57" s="25">
        <v>0</v>
      </c>
      <c r="Z57" s="26">
        <f t="shared" si="51"/>
        <v>0</v>
      </c>
      <c r="AA57" s="23">
        <f t="shared" si="52"/>
        <v>17585.367775999999</v>
      </c>
    </row>
    <row r="58" spans="3:27" ht="24.75" customHeight="1" x14ac:dyDescent="0.25">
      <c r="C58" s="18" t="str">
        <f t="shared" si="42"/>
        <v>Renegade 1.6 E-TorQ Longitude 4x2 110CV E6</v>
      </c>
      <c r="D58" s="19">
        <f t="shared" si="42"/>
        <v>2016</v>
      </c>
      <c r="E58" s="20" t="s">
        <v>11</v>
      </c>
      <c r="F58" s="20" t="str">
        <f t="shared" si="43"/>
        <v>609.321.1</v>
      </c>
      <c r="G58" s="21"/>
      <c r="H58" s="22">
        <f t="shared" si="44"/>
        <v>110</v>
      </c>
      <c r="I58" s="20">
        <f t="shared" si="44"/>
        <v>141</v>
      </c>
      <c r="J58" s="21"/>
      <c r="K58" s="23">
        <f t="shared" si="45"/>
        <v>17214.55</v>
      </c>
      <c r="L58" s="20">
        <f t="shared" si="45"/>
        <v>360</v>
      </c>
      <c r="N58" s="24">
        <f t="shared" si="46"/>
        <v>2372.5642499999999</v>
      </c>
      <c r="O58" s="33">
        <v>3.7499999999999999E-2</v>
      </c>
      <c r="P58" s="26">
        <f t="shared" si="47"/>
        <v>659.04562499999997</v>
      </c>
      <c r="Q58" s="23">
        <f t="shared" si="48"/>
        <v>20606.159874999998</v>
      </c>
      <c r="R58" s="21"/>
      <c r="S58" s="24">
        <f t="shared" si="53"/>
        <v>0</v>
      </c>
      <c r="T58" s="25">
        <v>0</v>
      </c>
      <c r="U58" s="26">
        <f t="shared" si="49"/>
        <v>0</v>
      </c>
      <c r="V58" s="23">
        <f t="shared" si="50"/>
        <v>17574.55</v>
      </c>
      <c r="W58" s="21"/>
      <c r="X58" s="24">
        <f t="shared" si="54"/>
        <v>1476.2622000000001</v>
      </c>
      <c r="Y58" s="25">
        <v>0</v>
      </c>
      <c r="Z58" s="26">
        <f t="shared" si="51"/>
        <v>0</v>
      </c>
      <c r="AA58" s="23">
        <f t="shared" si="52"/>
        <v>19050.8122</v>
      </c>
    </row>
    <row r="59" spans="3:27" ht="24.75" customHeight="1" x14ac:dyDescent="0.25">
      <c r="C59" s="18" t="str">
        <f t="shared" ref="C59:D60" si="103">+C27</f>
        <v>Renegade 1.4 Mair Longitude 4x2 140CV E6</v>
      </c>
      <c r="D59" s="19">
        <f t="shared" si="103"/>
        <v>2016</v>
      </c>
      <c r="E59" s="20" t="s">
        <v>11</v>
      </c>
      <c r="F59" s="20" t="str">
        <f t="shared" si="43"/>
        <v>609.322.1</v>
      </c>
      <c r="G59" s="21"/>
      <c r="H59" s="22">
        <f t="shared" ref="H59:I60" si="104">+H27</f>
        <v>140</v>
      </c>
      <c r="I59" s="20">
        <f t="shared" si="104"/>
        <v>140</v>
      </c>
      <c r="J59" s="21"/>
      <c r="K59" s="23">
        <f t="shared" ref="K59:L60" si="105">+K27</f>
        <v>18725.490000000002</v>
      </c>
      <c r="L59" s="20">
        <f t="shared" si="105"/>
        <v>360</v>
      </c>
      <c r="N59" s="24">
        <f>($K59+$L59)*N$65</f>
        <v>1813.1215500000001</v>
      </c>
      <c r="O59" s="33">
        <v>3.7499999999999999E-2</v>
      </c>
      <c r="P59" s="26">
        <f t="shared" si="47"/>
        <v>715.70587499999999</v>
      </c>
      <c r="Q59" s="23">
        <f t="shared" si="48"/>
        <v>21614.317425000001</v>
      </c>
      <c r="R59" s="21"/>
      <c r="S59" s="24">
        <f t="shared" si="53"/>
        <v>0</v>
      </c>
      <c r="T59" s="25">
        <v>0</v>
      </c>
      <c r="U59" s="26">
        <f t="shared" si="49"/>
        <v>0</v>
      </c>
      <c r="V59" s="23">
        <f t="shared" si="50"/>
        <v>19085.490000000002</v>
      </c>
      <c r="W59" s="21"/>
      <c r="X59" s="24">
        <f t="shared" si="54"/>
        <v>1603.1811600000003</v>
      </c>
      <c r="Y59" s="25">
        <v>0</v>
      </c>
      <c r="Z59" s="26">
        <f t="shared" si="51"/>
        <v>0</v>
      </c>
      <c r="AA59" s="23">
        <f t="shared" si="52"/>
        <v>20688.671160000002</v>
      </c>
    </row>
    <row r="60" spans="3:27" ht="24.75" customHeight="1" x14ac:dyDescent="0.25">
      <c r="C60" s="18" t="str">
        <f t="shared" si="103"/>
        <v>Renegade 1.4 Mair Limited 4x2 140CV E6</v>
      </c>
      <c r="D60" s="19">
        <f t="shared" si="103"/>
        <v>2016</v>
      </c>
      <c r="E60" s="20" t="s">
        <v>11</v>
      </c>
      <c r="F60" s="20" t="str">
        <f t="shared" si="43"/>
        <v>609.722.1</v>
      </c>
      <c r="G60" s="21"/>
      <c r="H60" s="22">
        <f t="shared" si="104"/>
        <v>140</v>
      </c>
      <c r="I60" s="20">
        <f t="shared" si="104"/>
        <v>140</v>
      </c>
      <c r="J60" s="21"/>
      <c r="K60" s="23">
        <f t="shared" si="105"/>
        <v>20037.614000000001</v>
      </c>
      <c r="L60" s="20">
        <f t="shared" si="105"/>
        <v>360</v>
      </c>
      <c r="N60" s="24">
        <f>($K60+$L60)*N$65</f>
        <v>1937.7733300000002</v>
      </c>
      <c r="O60" s="33">
        <v>3.7499999999999999E-2</v>
      </c>
      <c r="P60" s="26">
        <f t="shared" si="47"/>
        <v>764.91052500000001</v>
      </c>
      <c r="Q60" s="23">
        <f t="shared" si="48"/>
        <v>23100.297855000001</v>
      </c>
      <c r="R60" s="21"/>
      <c r="S60" s="24">
        <f t="shared" si="53"/>
        <v>0</v>
      </c>
      <c r="T60" s="25">
        <v>0</v>
      </c>
      <c r="U60" s="26">
        <f t="shared" si="49"/>
        <v>0</v>
      </c>
      <c r="V60" s="23">
        <f t="shared" si="50"/>
        <v>20397.614000000001</v>
      </c>
      <c r="W60" s="21"/>
      <c r="X60" s="24">
        <f t="shared" si="54"/>
        <v>1713.3995760000003</v>
      </c>
      <c r="Y60" s="25">
        <v>0</v>
      </c>
      <c r="Z60" s="26">
        <f t="shared" si="51"/>
        <v>0</v>
      </c>
      <c r="AA60" s="23">
        <f t="shared" si="52"/>
        <v>22111.013576000001</v>
      </c>
    </row>
    <row r="61" spans="3:27" ht="24.75" customHeight="1" x14ac:dyDescent="0.25">
      <c r="C61" s="18" t="str">
        <f>+C29</f>
        <v>Renegade 1.4 Mair Longitude 4x2 140CV DDCT E6</v>
      </c>
      <c r="D61" s="19">
        <f>+D29</f>
        <v>2016</v>
      </c>
      <c r="E61" s="20" t="s">
        <v>11</v>
      </c>
      <c r="F61" s="20" t="str">
        <f t="shared" si="43"/>
        <v>609.326.1</v>
      </c>
      <c r="G61" s="21"/>
      <c r="H61" s="22">
        <f>+H29</f>
        <v>140</v>
      </c>
      <c r="I61" s="20">
        <f>+I29</f>
        <v>137</v>
      </c>
      <c r="J61" s="21"/>
      <c r="K61" s="23">
        <f>+K29</f>
        <v>20196.66</v>
      </c>
      <c r="L61" s="20">
        <f>+L29</f>
        <v>360</v>
      </c>
      <c r="N61" s="24">
        <f>($K61+$L61)*N$65</f>
        <v>1952.8827000000001</v>
      </c>
      <c r="O61" s="33">
        <v>3.7499999999999999E-2</v>
      </c>
      <c r="P61" s="26">
        <f t="shared" si="47"/>
        <v>770.87474999999995</v>
      </c>
      <c r="Q61" s="23">
        <f t="shared" si="48"/>
        <v>23280.417449999997</v>
      </c>
      <c r="R61" s="21"/>
      <c r="S61" s="24">
        <f t="shared" si="53"/>
        <v>0</v>
      </c>
      <c r="T61" s="25">
        <v>0</v>
      </c>
      <c r="U61" s="26">
        <f t="shared" si="49"/>
        <v>0</v>
      </c>
      <c r="V61" s="23">
        <f t="shared" si="50"/>
        <v>20556.66</v>
      </c>
      <c r="W61" s="21"/>
      <c r="X61" s="24">
        <f t="shared" si="54"/>
        <v>1726.75944</v>
      </c>
      <c r="Y61" s="25">
        <v>0</v>
      </c>
      <c r="Z61" s="26">
        <f t="shared" si="51"/>
        <v>0</v>
      </c>
      <c r="AA61" s="23">
        <f t="shared" si="52"/>
        <v>22283.419440000001</v>
      </c>
    </row>
    <row r="62" spans="3:27" ht="24.75" customHeight="1" x14ac:dyDescent="0.25">
      <c r="C62" s="18" t="str">
        <f>+C30</f>
        <v>Renegade 1.4 Mair Limited 4x2 140CV DDCT E6</v>
      </c>
      <c r="D62" s="19">
        <f>+D30</f>
        <v>2016</v>
      </c>
      <c r="E62" s="20" t="s">
        <v>11</v>
      </c>
      <c r="F62" s="20" t="str">
        <f t="shared" si="43"/>
        <v>609.726.1</v>
      </c>
      <c r="G62" s="21"/>
      <c r="H62" s="22">
        <f>+H30</f>
        <v>140</v>
      </c>
      <c r="I62" s="20">
        <f>+I30</f>
        <v>137</v>
      </c>
      <c r="J62" s="21"/>
      <c r="K62" s="23">
        <f>+K30</f>
        <v>21508.79</v>
      </c>
      <c r="L62" s="20">
        <f>+L30</f>
        <v>360</v>
      </c>
      <c r="N62" s="24">
        <f>($K62+$L62)*N$65</f>
        <v>2077.53505</v>
      </c>
      <c r="O62" s="33">
        <v>3.7499999999999999E-2</v>
      </c>
      <c r="P62" s="26">
        <f t="shared" si="47"/>
        <v>820.07962499999996</v>
      </c>
      <c r="Q62" s="23">
        <f t="shared" si="48"/>
        <v>24766.404674999998</v>
      </c>
      <c r="R62" s="21"/>
      <c r="S62" s="24">
        <f t="shared" si="53"/>
        <v>0</v>
      </c>
      <c r="T62" s="25">
        <v>0</v>
      </c>
      <c r="U62" s="26">
        <f t="shared" si="49"/>
        <v>0</v>
      </c>
      <c r="V62" s="23">
        <f t="shared" si="50"/>
        <v>21868.79</v>
      </c>
      <c r="W62" s="21"/>
      <c r="X62" s="24">
        <f t="shared" si="54"/>
        <v>1836.9783600000003</v>
      </c>
      <c r="Y62" s="25">
        <v>0</v>
      </c>
      <c r="Z62" s="26">
        <f t="shared" si="51"/>
        <v>0</v>
      </c>
      <c r="AA62" s="23">
        <f t="shared" si="52"/>
        <v>23705.768360000002</v>
      </c>
    </row>
    <row r="63" spans="3:27" ht="24.75" customHeight="1" x14ac:dyDescent="0.25">
      <c r="C63" s="18" t="str">
        <f t="shared" ref="C63" si="106">+C31</f>
        <v>Renegade 1.4 Mair Limited 4x4 170CV Auto E6 Active Drive</v>
      </c>
      <c r="D63" s="19">
        <f>+D31</f>
        <v>2016</v>
      </c>
      <c r="E63" s="20" t="s">
        <v>11</v>
      </c>
      <c r="F63" s="20" t="str">
        <f t="shared" si="43"/>
        <v>609.744.1</v>
      </c>
      <c r="G63" s="21"/>
      <c r="H63" s="22">
        <f t="shared" ref="H63:I63" si="107">+H31</f>
        <v>170</v>
      </c>
      <c r="I63" s="20">
        <f t="shared" si="107"/>
        <v>160</v>
      </c>
      <c r="J63" s="21"/>
      <c r="K63" s="23">
        <f t="shared" ref="K63:L63" si="108">+K31</f>
        <v>25031.97</v>
      </c>
      <c r="L63" s="20">
        <f t="shared" si="108"/>
        <v>360</v>
      </c>
      <c r="N63" s="24">
        <f>($K63+$L63)*N$65</f>
        <v>2412.2371499999999</v>
      </c>
      <c r="O63" s="25">
        <v>8.7499999999999994E-2</v>
      </c>
      <c r="P63" s="26">
        <f>($K63+$L63)*O63</f>
        <v>2221.7973750000001</v>
      </c>
      <c r="Q63" s="23">
        <f>$K63+$L63+N63+P63</f>
        <v>30026.004525000004</v>
      </c>
      <c r="R63" s="21"/>
      <c r="S63" s="24">
        <f t="shared" si="53"/>
        <v>0</v>
      </c>
      <c r="T63" s="25">
        <v>0</v>
      </c>
      <c r="U63" s="26">
        <f>($K63+$L63)*T63</f>
        <v>0</v>
      </c>
      <c r="V63" s="23">
        <f>$K63+$L63+S63+U63</f>
        <v>25391.97</v>
      </c>
      <c r="W63" s="21"/>
      <c r="X63" s="24">
        <f t="shared" si="54"/>
        <v>2132.9254800000003</v>
      </c>
      <c r="Y63" s="25">
        <v>0</v>
      </c>
      <c r="Z63" s="26">
        <f>($K63+$L63)*Y63</f>
        <v>0</v>
      </c>
      <c r="AA63" s="23">
        <f>$K63+$L63+X63+Z63</f>
        <v>27524.895480000003</v>
      </c>
    </row>
    <row r="65" spans="12:14" x14ac:dyDescent="0.25">
      <c r="L65" t="s">
        <v>166</v>
      </c>
      <c r="N65">
        <v>9.5000000000000001E-2</v>
      </c>
    </row>
    <row r="66" spans="12:14" x14ac:dyDescent="0.25">
      <c r="N66">
        <v>0.13500000000000001</v>
      </c>
    </row>
  </sheetData>
  <mergeCells count="6">
    <mergeCell ref="N3:Q5"/>
    <mergeCell ref="S3:V5"/>
    <mergeCell ref="X3:AA5"/>
    <mergeCell ref="N35:Q37"/>
    <mergeCell ref="S35:V37"/>
    <mergeCell ref="X35:AA37"/>
  </mergeCells>
  <printOptions horizontalCentered="1" verticalCentered="1"/>
  <pageMargins left="0.25" right="0.25" top="0.75" bottom="0.75" header="0.3" footer="0.3"/>
  <pageSetup paperSize="9" scale="4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A62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63.7109375" customWidth="1"/>
    <col min="4" max="4" width="11.7109375" customWidth="1"/>
    <col min="5" max="5" width="10.42578125" hidden="1" customWidth="1"/>
    <col min="6" max="6" width="12" bestFit="1" customWidth="1"/>
    <col min="7" max="7" width="3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1.85546875" customWidth="1"/>
    <col min="14" max="14" width="11.7109375" bestFit="1" customWidth="1"/>
    <col min="15" max="15" width="7.140625" bestFit="1" customWidth="1"/>
    <col min="16" max="16" width="9.140625" bestFit="1" customWidth="1"/>
    <col min="17" max="17" width="9.28515625" bestFit="1" customWidth="1"/>
    <col min="18" max="18" width="2.140625" customWidth="1"/>
    <col min="19" max="19" width="9.5703125" bestFit="1" customWidth="1"/>
    <col min="20" max="20" width="7.140625" bestFit="1" customWidth="1"/>
    <col min="21" max="21" width="9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9.140625" bestFit="1" customWidth="1"/>
    <col min="27" max="27" width="9.28515625" bestFit="1" customWidth="1"/>
    <col min="28" max="29" width="2.28515625" customWidth="1"/>
  </cols>
  <sheetData>
    <row r="2" spans="3:27" ht="15" customHeight="1" x14ac:dyDescent="0.25"/>
    <row r="3" spans="3:27" ht="23.25" customHeight="1" x14ac:dyDescent="0.35">
      <c r="D3" s="45" t="s">
        <v>48</v>
      </c>
      <c r="N3" s="137" t="s">
        <v>64</v>
      </c>
      <c r="O3" s="138"/>
      <c r="P3" s="138"/>
      <c r="Q3" s="139"/>
      <c r="S3" s="137" t="s">
        <v>167</v>
      </c>
      <c r="T3" s="138"/>
      <c r="U3" s="138"/>
      <c r="V3" s="139"/>
      <c r="X3" s="137" t="s">
        <v>168</v>
      </c>
      <c r="Y3" s="138"/>
      <c r="Z3" s="138"/>
      <c r="AA3" s="139"/>
    </row>
    <row r="4" spans="3:27" ht="18.75" x14ac:dyDescent="0.3">
      <c r="D4" s="44" t="str">
        <f>+'Grand 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</row>
    <row r="5" spans="3:27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</row>
    <row r="6" spans="3:27" x14ac:dyDescent="0.25">
      <c r="F6" s="134"/>
    </row>
    <row r="7" spans="3:27" ht="30" x14ac:dyDescent="0.25">
      <c r="C7" s="131" t="s">
        <v>321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</row>
    <row r="8" spans="3:27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</row>
    <row r="9" spans="3:27" ht="24.75" customHeight="1" x14ac:dyDescent="0.25">
      <c r="C9" s="18" t="s">
        <v>218</v>
      </c>
      <c r="D9" s="43">
        <v>2017</v>
      </c>
      <c r="E9" s="20" t="s">
        <v>49</v>
      </c>
      <c r="F9" s="20" t="s">
        <v>351</v>
      </c>
      <c r="G9" s="21"/>
      <c r="H9" s="22">
        <v>120</v>
      </c>
      <c r="I9" s="20">
        <v>115</v>
      </c>
      <c r="J9" s="21"/>
      <c r="K9" s="23">
        <v>18317.689999999999</v>
      </c>
      <c r="L9" s="20">
        <v>360</v>
      </c>
      <c r="M9" s="21"/>
      <c r="N9" s="24">
        <f t="shared" ref="N9:N28" si="0">(K9+L9)*$N$8</f>
        <v>3922.3148999999994</v>
      </c>
      <c r="O9" s="33">
        <v>0</v>
      </c>
      <c r="P9" s="26">
        <f t="shared" ref="P9:P28" si="1">(K9+L9)*O9</f>
        <v>0</v>
      </c>
      <c r="Q9" s="23">
        <f t="shared" ref="Q9:Q28" si="2">K9+L9+N9+P9</f>
        <v>22600.0049</v>
      </c>
      <c r="R9" s="21"/>
      <c r="S9" s="24">
        <f t="shared" ref="S9:S28" si="3">($K9+$L9)*$N$8</f>
        <v>3922.3148999999994</v>
      </c>
      <c r="T9" s="33">
        <v>0</v>
      </c>
      <c r="U9" s="26">
        <f t="shared" ref="U9:U28" si="4">($K9+$L9)*T9</f>
        <v>0</v>
      </c>
      <c r="V9" s="23">
        <f t="shared" ref="V9:V28" si="5">$K9+$L9+$S9+$U9</f>
        <v>22600.0049</v>
      </c>
      <c r="W9" s="21"/>
      <c r="X9" s="24">
        <f t="shared" ref="X9:X25" si="6">($K9+$L9)*$N$8</f>
        <v>3922.3148999999994</v>
      </c>
      <c r="Y9" s="33">
        <v>0</v>
      </c>
      <c r="Z9" s="26">
        <f t="shared" ref="Z9:Z25" si="7">($K9+$L9)*Y9</f>
        <v>0</v>
      </c>
      <c r="AA9" s="23">
        <f>$K9+$L9+$X9+$Z9</f>
        <v>22600.0049</v>
      </c>
    </row>
    <row r="10" spans="3:27" ht="24.75" customHeight="1" x14ac:dyDescent="0.25">
      <c r="C10" s="18" t="s">
        <v>219</v>
      </c>
      <c r="D10" s="43">
        <f>+D9</f>
        <v>2017</v>
      </c>
      <c r="E10" s="20" t="s">
        <v>50</v>
      </c>
      <c r="F10" s="20" t="s">
        <v>352</v>
      </c>
      <c r="G10" s="21"/>
      <c r="H10" s="22">
        <v>120</v>
      </c>
      <c r="I10" s="20">
        <v>115</v>
      </c>
      <c r="J10" s="21"/>
      <c r="K10" s="23">
        <v>19722.645</v>
      </c>
      <c r="L10" s="20">
        <v>360</v>
      </c>
      <c r="M10" s="21"/>
      <c r="N10" s="24">
        <f t="shared" si="0"/>
        <v>4217.35545</v>
      </c>
      <c r="O10" s="33">
        <v>0</v>
      </c>
      <c r="P10" s="26">
        <f t="shared" si="1"/>
        <v>0</v>
      </c>
      <c r="Q10" s="23">
        <f t="shared" si="2"/>
        <v>24300.00045</v>
      </c>
      <c r="R10" s="21"/>
      <c r="S10" s="24">
        <f t="shared" si="3"/>
        <v>4217.35545</v>
      </c>
      <c r="T10" s="33">
        <v>0</v>
      </c>
      <c r="U10" s="26">
        <f t="shared" si="4"/>
        <v>0</v>
      </c>
      <c r="V10" s="23">
        <f t="shared" si="5"/>
        <v>24300.00045</v>
      </c>
      <c r="W10" s="21"/>
      <c r="X10" s="24">
        <f t="shared" si="6"/>
        <v>4217.35545</v>
      </c>
      <c r="Y10" s="33">
        <v>0</v>
      </c>
      <c r="Z10" s="26">
        <f t="shared" si="7"/>
        <v>0</v>
      </c>
      <c r="AA10" s="23">
        <f t="shared" ref="AA10:AA29" si="8">$K10+$L10+$X10+$Z10</f>
        <v>24300.00045</v>
      </c>
    </row>
    <row r="11" spans="3:27" ht="24.75" customHeight="1" x14ac:dyDescent="0.25">
      <c r="C11" s="18" t="s">
        <v>312</v>
      </c>
      <c r="D11" s="43">
        <f>+D10</f>
        <v>2017</v>
      </c>
      <c r="E11" s="20" t="s">
        <v>50</v>
      </c>
      <c r="F11" s="20" t="s">
        <v>353</v>
      </c>
      <c r="G11" s="21"/>
      <c r="H11" s="22">
        <v>105</v>
      </c>
      <c r="I11" s="20">
        <v>115</v>
      </c>
      <c r="J11" s="21"/>
      <c r="K11" s="23">
        <v>19722.645</v>
      </c>
      <c r="L11" s="20">
        <v>360</v>
      </c>
      <c r="M11" s="21"/>
      <c r="N11" s="24">
        <f t="shared" si="0"/>
        <v>4217.35545</v>
      </c>
      <c r="O11" s="33">
        <v>0</v>
      </c>
      <c r="P11" s="26">
        <f t="shared" si="1"/>
        <v>0</v>
      </c>
      <c r="Q11" s="23">
        <f t="shared" si="2"/>
        <v>24300.00045</v>
      </c>
      <c r="R11" s="21"/>
      <c r="S11" s="24">
        <f t="shared" si="3"/>
        <v>4217.35545</v>
      </c>
      <c r="T11" s="33">
        <v>0</v>
      </c>
      <c r="U11" s="26">
        <f t="shared" si="4"/>
        <v>0</v>
      </c>
      <c r="V11" s="23">
        <f t="shared" si="5"/>
        <v>24300.00045</v>
      </c>
      <c r="W11" s="21"/>
      <c r="X11" s="24">
        <f t="shared" si="6"/>
        <v>4217.35545</v>
      </c>
      <c r="Y11" s="33">
        <v>0</v>
      </c>
      <c r="Z11" s="26">
        <f t="shared" si="7"/>
        <v>0</v>
      </c>
      <c r="AA11" s="23">
        <f t="shared" si="8"/>
        <v>24300.00045</v>
      </c>
    </row>
    <row r="12" spans="3:27" ht="24.75" customHeight="1" x14ac:dyDescent="0.25">
      <c r="C12" s="18" t="s">
        <v>344</v>
      </c>
      <c r="D12" s="43">
        <f t="shared" ref="D12:D13" si="9">+D11</f>
        <v>2017</v>
      </c>
      <c r="E12" s="20" t="s">
        <v>50</v>
      </c>
      <c r="F12" s="20" t="s">
        <v>346</v>
      </c>
      <c r="G12" s="21"/>
      <c r="H12" s="22">
        <v>120</v>
      </c>
      <c r="I12" s="20">
        <v>115</v>
      </c>
      <c r="J12" s="21"/>
      <c r="K12" s="23">
        <v>22160.661157024795</v>
      </c>
      <c r="L12" s="20">
        <v>360</v>
      </c>
      <c r="M12" s="21"/>
      <c r="N12" s="24">
        <f t="shared" si="0"/>
        <v>4729.3388429752067</v>
      </c>
      <c r="O12" s="33">
        <v>0</v>
      </c>
      <c r="P12" s="26">
        <f t="shared" si="1"/>
        <v>0</v>
      </c>
      <c r="Q12" s="23">
        <f t="shared" si="2"/>
        <v>27250</v>
      </c>
      <c r="R12" s="21"/>
      <c r="S12" s="24">
        <f t="shared" si="3"/>
        <v>4729.3388429752067</v>
      </c>
      <c r="T12" s="33">
        <v>0</v>
      </c>
      <c r="U12" s="26">
        <f t="shared" si="4"/>
        <v>0</v>
      </c>
      <c r="V12" s="23">
        <f t="shared" si="5"/>
        <v>27250</v>
      </c>
      <c r="W12" s="21"/>
      <c r="X12" s="24">
        <f t="shared" si="6"/>
        <v>4729.3388429752067</v>
      </c>
      <c r="Y12" s="33">
        <v>0</v>
      </c>
      <c r="Z12" s="26">
        <f t="shared" si="7"/>
        <v>0</v>
      </c>
      <c r="AA12" s="23">
        <f t="shared" si="8"/>
        <v>27250</v>
      </c>
    </row>
    <row r="13" spans="3:27" ht="24.75" customHeight="1" x14ac:dyDescent="0.25">
      <c r="C13" s="18" t="s">
        <v>345</v>
      </c>
      <c r="D13" s="43">
        <f t="shared" si="9"/>
        <v>2017</v>
      </c>
      <c r="E13" s="20" t="s">
        <v>51</v>
      </c>
      <c r="F13" s="20" t="s">
        <v>347</v>
      </c>
      <c r="G13" s="21"/>
      <c r="H13" s="22">
        <v>120</v>
      </c>
      <c r="I13" s="20">
        <v>118</v>
      </c>
      <c r="J13" s="21"/>
      <c r="K13" s="23">
        <v>21210.243999999999</v>
      </c>
      <c r="L13" s="20">
        <v>360</v>
      </c>
      <c r="M13" s="21"/>
      <c r="N13" s="24">
        <f t="shared" si="0"/>
        <v>4529.7512399999996</v>
      </c>
      <c r="O13" s="33">
        <v>0</v>
      </c>
      <c r="P13" s="26">
        <f t="shared" si="1"/>
        <v>0</v>
      </c>
      <c r="Q13" s="23">
        <f t="shared" si="2"/>
        <v>26099.995239999997</v>
      </c>
      <c r="R13" s="21"/>
      <c r="S13" s="24">
        <f t="shared" si="3"/>
        <v>4529.7512399999996</v>
      </c>
      <c r="T13" s="33">
        <v>0</v>
      </c>
      <c r="U13" s="26">
        <f t="shared" si="4"/>
        <v>0</v>
      </c>
      <c r="V13" s="23">
        <f t="shared" si="5"/>
        <v>26099.995239999997</v>
      </c>
      <c r="W13" s="21"/>
      <c r="X13" s="24">
        <f t="shared" si="6"/>
        <v>4529.7512399999996</v>
      </c>
      <c r="Y13" s="33">
        <v>0</v>
      </c>
      <c r="Z13" s="26">
        <f t="shared" si="7"/>
        <v>0</v>
      </c>
      <c r="AA13" s="23">
        <f t="shared" si="8"/>
        <v>26099.995239999997</v>
      </c>
    </row>
    <row r="14" spans="3:27" ht="24.75" customHeight="1" x14ac:dyDescent="0.25">
      <c r="C14" s="18" t="s">
        <v>220</v>
      </c>
      <c r="D14" s="43">
        <f>+D10</f>
        <v>2017</v>
      </c>
      <c r="E14" s="20" t="s">
        <v>51</v>
      </c>
      <c r="F14" s="20" t="s">
        <v>354</v>
      </c>
      <c r="G14" s="21"/>
      <c r="H14" s="22">
        <v>120</v>
      </c>
      <c r="I14" s="20">
        <v>115</v>
      </c>
      <c r="J14" s="21"/>
      <c r="K14" s="23">
        <v>21127.599999999999</v>
      </c>
      <c r="L14" s="20">
        <v>360</v>
      </c>
      <c r="M14" s="21"/>
      <c r="N14" s="24">
        <f t="shared" si="0"/>
        <v>4512.3959999999997</v>
      </c>
      <c r="O14" s="33">
        <v>0</v>
      </c>
      <c r="P14" s="26">
        <f t="shared" si="1"/>
        <v>0</v>
      </c>
      <c r="Q14" s="23">
        <f t="shared" si="2"/>
        <v>25999.995999999999</v>
      </c>
      <c r="R14" s="21"/>
      <c r="S14" s="24">
        <f t="shared" si="3"/>
        <v>4512.3959999999997</v>
      </c>
      <c r="T14" s="33">
        <v>0</v>
      </c>
      <c r="U14" s="26">
        <f t="shared" si="4"/>
        <v>0</v>
      </c>
      <c r="V14" s="23">
        <f t="shared" si="5"/>
        <v>25999.995999999999</v>
      </c>
      <c r="W14" s="21"/>
      <c r="X14" s="24">
        <f t="shared" si="6"/>
        <v>4512.3959999999997</v>
      </c>
      <c r="Y14" s="33">
        <v>0</v>
      </c>
      <c r="Z14" s="26">
        <f t="shared" si="7"/>
        <v>0</v>
      </c>
      <c r="AA14" s="23">
        <f t="shared" si="8"/>
        <v>25999.995999999999</v>
      </c>
    </row>
    <row r="15" spans="3:27" ht="24.75" customHeight="1" x14ac:dyDescent="0.25">
      <c r="C15" s="18" t="s">
        <v>172</v>
      </c>
      <c r="D15" s="43">
        <f>+D14</f>
        <v>2017</v>
      </c>
      <c r="E15" s="20"/>
      <c r="F15" s="20" t="s">
        <v>355</v>
      </c>
      <c r="G15" s="21"/>
      <c r="H15" s="22">
        <v>120</v>
      </c>
      <c r="I15" s="20">
        <v>134</v>
      </c>
      <c r="J15" s="21"/>
      <c r="K15" s="23">
        <v>21429.263999999999</v>
      </c>
      <c r="L15" s="20">
        <v>360</v>
      </c>
      <c r="M15" s="21"/>
      <c r="N15" s="24">
        <f t="shared" si="0"/>
        <v>4575.7454399999997</v>
      </c>
      <c r="O15" s="33">
        <v>4.7500000000000001E-2</v>
      </c>
      <c r="P15" s="26">
        <f t="shared" si="1"/>
        <v>1034.9900399999999</v>
      </c>
      <c r="Q15" s="23">
        <f t="shared" si="2"/>
        <v>27399.999479999999</v>
      </c>
      <c r="R15" s="21"/>
      <c r="S15" s="24">
        <f t="shared" si="3"/>
        <v>4575.7454399999997</v>
      </c>
      <c r="T15" s="33">
        <v>4.7500000000000001E-2</v>
      </c>
      <c r="U15" s="26">
        <f t="shared" si="4"/>
        <v>1034.9900399999999</v>
      </c>
      <c r="V15" s="23">
        <f t="shared" si="5"/>
        <v>27399.999479999999</v>
      </c>
      <c r="W15" s="21"/>
      <c r="X15" s="24">
        <f t="shared" si="6"/>
        <v>4575.7454399999997</v>
      </c>
      <c r="Y15" s="33">
        <v>5.1999999999999998E-2</v>
      </c>
      <c r="Z15" s="26">
        <f t="shared" si="7"/>
        <v>1133.0417279999999</v>
      </c>
      <c r="AA15" s="23">
        <f t="shared" si="8"/>
        <v>27498.051167999998</v>
      </c>
    </row>
    <row r="16" spans="3:27" ht="24.75" customHeight="1" x14ac:dyDescent="0.25">
      <c r="C16" s="18" t="s">
        <v>57</v>
      </c>
      <c r="D16" s="43">
        <f>+D15</f>
        <v>2017</v>
      </c>
      <c r="E16" s="20" t="s">
        <v>53</v>
      </c>
      <c r="F16" s="20" t="s">
        <v>356</v>
      </c>
      <c r="G16" s="21"/>
      <c r="H16" s="22">
        <v>140</v>
      </c>
      <c r="I16" s="20">
        <v>134</v>
      </c>
      <c r="J16" s="21"/>
      <c r="K16" s="23">
        <v>22224.49</v>
      </c>
      <c r="L16" s="20">
        <v>360</v>
      </c>
      <c r="M16" s="21"/>
      <c r="N16" s="24">
        <f t="shared" si="0"/>
        <v>4742.7429000000002</v>
      </c>
      <c r="O16" s="33">
        <v>4.7500000000000001E-2</v>
      </c>
      <c r="P16" s="26">
        <f t="shared" si="1"/>
        <v>1072.763275</v>
      </c>
      <c r="Q16" s="23">
        <f t="shared" si="2"/>
        <v>28399.996175000004</v>
      </c>
      <c r="R16" s="21"/>
      <c r="S16" s="24">
        <f t="shared" si="3"/>
        <v>4742.7429000000002</v>
      </c>
      <c r="T16" s="33">
        <v>4.7500000000000001E-2</v>
      </c>
      <c r="U16" s="26">
        <f t="shared" si="4"/>
        <v>1072.763275</v>
      </c>
      <c r="V16" s="23">
        <f t="shared" si="5"/>
        <v>28399.996175000004</v>
      </c>
      <c r="W16" s="21"/>
      <c r="X16" s="24">
        <f t="shared" si="6"/>
        <v>4742.7429000000002</v>
      </c>
      <c r="Y16" s="33">
        <v>5.1999999999999998E-2</v>
      </c>
      <c r="Z16" s="26">
        <f t="shared" si="7"/>
        <v>1174.39348</v>
      </c>
      <c r="AA16" s="23">
        <f t="shared" si="8"/>
        <v>28501.626380000002</v>
      </c>
    </row>
    <row r="17" spans="3:27" ht="24.75" customHeight="1" x14ac:dyDescent="0.25">
      <c r="C17" s="18" t="s">
        <v>350</v>
      </c>
      <c r="D17" s="43">
        <f>+D16</f>
        <v>2017</v>
      </c>
      <c r="E17" s="20" t="s">
        <v>53</v>
      </c>
      <c r="F17" s="20" t="s">
        <v>357</v>
      </c>
      <c r="G17" s="21"/>
      <c r="H17" s="22">
        <v>140</v>
      </c>
      <c r="I17" s="20">
        <v>134</v>
      </c>
      <c r="J17" s="21"/>
      <c r="K17" s="23">
        <v>24570.417495029818</v>
      </c>
      <c r="L17" s="20">
        <v>360</v>
      </c>
      <c r="M17" s="21"/>
      <c r="N17" s="24">
        <f t="shared" si="0"/>
        <v>5235.387673956262</v>
      </c>
      <c r="O17" s="33">
        <v>4.7500000000000001E-2</v>
      </c>
      <c r="P17" s="26">
        <f t="shared" si="1"/>
        <v>1184.1948310139164</v>
      </c>
      <c r="Q17" s="23">
        <f t="shared" si="2"/>
        <v>31349.999999999996</v>
      </c>
      <c r="R17" s="21"/>
      <c r="S17" s="24">
        <f t="shared" si="3"/>
        <v>5235.387673956262</v>
      </c>
      <c r="T17" s="33">
        <v>4.7500000000000001E-2</v>
      </c>
      <c r="U17" s="26">
        <f t="shared" si="4"/>
        <v>1184.1948310139164</v>
      </c>
      <c r="V17" s="23">
        <f t="shared" si="5"/>
        <v>31349.999999999996</v>
      </c>
      <c r="W17" s="21"/>
      <c r="X17" s="24">
        <f t="shared" si="6"/>
        <v>5235.387673956262</v>
      </c>
      <c r="Y17" s="33">
        <v>5.1999999999999998E-2</v>
      </c>
      <c r="Z17" s="26">
        <f t="shared" si="7"/>
        <v>1296.3817097415506</v>
      </c>
      <c r="AA17" s="23">
        <f t="shared" si="8"/>
        <v>31462.186878727633</v>
      </c>
    </row>
    <row r="18" spans="3:27" ht="24.75" customHeight="1" x14ac:dyDescent="0.25">
      <c r="C18" s="18" t="s">
        <v>349</v>
      </c>
      <c r="D18" s="43">
        <f t="shared" ref="D18:D29" si="10">+D17</f>
        <v>2017</v>
      </c>
      <c r="E18" s="20" t="s">
        <v>51</v>
      </c>
      <c r="F18" s="20" t="s">
        <v>348</v>
      </c>
      <c r="G18" s="21"/>
      <c r="H18" s="22">
        <v>120</v>
      </c>
      <c r="I18" s="20">
        <v>118</v>
      </c>
      <c r="J18" s="21"/>
      <c r="K18" s="23">
        <v>22615.204000000002</v>
      </c>
      <c r="L18" s="20">
        <v>360</v>
      </c>
      <c r="M18" s="21"/>
      <c r="N18" s="24">
        <f t="shared" ref="N18" si="11">(K18+L18)*$N$8</f>
        <v>4824.7928400000001</v>
      </c>
      <c r="O18" s="33">
        <v>0</v>
      </c>
      <c r="P18" s="26">
        <f t="shared" ref="P18" si="12">(K18+L18)*O18</f>
        <v>0</v>
      </c>
      <c r="Q18" s="23">
        <f t="shared" ref="Q18" si="13">K18+L18+N18+P18</f>
        <v>27799.99684</v>
      </c>
      <c r="R18" s="21"/>
      <c r="S18" s="24">
        <f t="shared" si="3"/>
        <v>4824.7928400000001</v>
      </c>
      <c r="T18" s="33">
        <v>0</v>
      </c>
      <c r="U18" s="26">
        <f t="shared" ref="U18" si="14">($K18+$L18)*T18</f>
        <v>0</v>
      </c>
      <c r="V18" s="23">
        <f t="shared" si="5"/>
        <v>27799.99684</v>
      </c>
      <c r="W18" s="21"/>
      <c r="X18" s="24">
        <f t="shared" si="6"/>
        <v>4824.7928400000001</v>
      </c>
      <c r="Y18" s="33">
        <v>0</v>
      </c>
      <c r="Z18" s="26">
        <f t="shared" ref="Z18" si="15">($K18+$L18)*Y18</f>
        <v>0</v>
      </c>
      <c r="AA18" s="23">
        <f t="shared" si="8"/>
        <v>27799.99684</v>
      </c>
    </row>
    <row r="19" spans="3:27" ht="24.75" customHeight="1" x14ac:dyDescent="0.25">
      <c r="C19" s="18" t="s">
        <v>58</v>
      </c>
      <c r="D19" s="43">
        <f>+D16</f>
        <v>2017</v>
      </c>
      <c r="E19" s="20"/>
      <c r="F19" s="20" t="s">
        <v>358</v>
      </c>
      <c r="G19" s="21"/>
      <c r="H19" s="22">
        <v>140</v>
      </c>
      <c r="I19" s="20">
        <v>134</v>
      </c>
      <c r="J19" s="21"/>
      <c r="K19" s="23">
        <v>23576.38</v>
      </c>
      <c r="L19" s="20">
        <v>360</v>
      </c>
      <c r="M19" s="21"/>
      <c r="N19" s="24">
        <f t="shared" si="0"/>
        <v>5026.6397999999999</v>
      </c>
      <c r="O19" s="33">
        <v>4.7500000000000001E-2</v>
      </c>
      <c r="P19" s="26">
        <f t="shared" si="1"/>
        <v>1136.9780500000002</v>
      </c>
      <c r="Q19" s="23">
        <f t="shared" si="2"/>
        <v>30099.997850000003</v>
      </c>
      <c r="R19" s="21"/>
      <c r="S19" s="24">
        <f t="shared" si="3"/>
        <v>5026.6397999999999</v>
      </c>
      <c r="T19" s="33">
        <v>4.7500000000000001E-2</v>
      </c>
      <c r="U19" s="26">
        <f t="shared" si="4"/>
        <v>1136.9780500000002</v>
      </c>
      <c r="V19" s="23">
        <f t="shared" si="5"/>
        <v>30099.997850000003</v>
      </c>
      <c r="W19" s="21"/>
      <c r="X19" s="24">
        <f t="shared" si="6"/>
        <v>5026.6397999999999</v>
      </c>
      <c r="Y19" s="33">
        <v>5.1999999999999998E-2</v>
      </c>
      <c r="Z19" s="26">
        <f t="shared" si="7"/>
        <v>1244.6917599999999</v>
      </c>
      <c r="AA19" s="23">
        <f t="shared" si="8"/>
        <v>30207.711560000003</v>
      </c>
    </row>
    <row r="20" spans="3:27" ht="24.75" customHeight="1" x14ac:dyDescent="0.25">
      <c r="C20" s="18" t="s">
        <v>59</v>
      </c>
      <c r="D20" s="43">
        <f>+D19</f>
        <v>2017</v>
      </c>
      <c r="E20" s="20" t="s">
        <v>54</v>
      </c>
      <c r="F20" s="20" t="s">
        <v>359</v>
      </c>
      <c r="G20" s="21"/>
      <c r="H20" s="22">
        <v>140</v>
      </c>
      <c r="I20" s="20">
        <v>154</v>
      </c>
      <c r="J20" s="21"/>
      <c r="K20" s="23">
        <v>25564.45</v>
      </c>
      <c r="L20" s="20">
        <v>360</v>
      </c>
      <c r="M20" s="21"/>
      <c r="N20" s="24">
        <f t="shared" si="0"/>
        <v>5444.1345000000001</v>
      </c>
      <c r="O20" s="33">
        <v>4.7500000000000001E-2</v>
      </c>
      <c r="P20" s="26">
        <f t="shared" si="1"/>
        <v>1231.4113750000001</v>
      </c>
      <c r="Q20" s="23">
        <f t="shared" si="2"/>
        <v>32599.995875000001</v>
      </c>
      <c r="R20" s="21"/>
      <c r="S20" s="24">
        <f t="shared" si="3"/>
        <v>5444.1345000000001</v>
      </c>
      <c r="T20" s="33">
        <v>4.7500000000000001E-2</v>
      </c>
      <c r="U20" s="26">
        <f t="shared" si="4"/>
        <v>1231.4113750000001</v>
      </c>
      <c r="V20" s="23">
        <f t="shared" si="5"/>
        <v>32599.995875000001</v>
      </c>
      <c r="W20" s="21"/>
      <c r="X20" s="24">
        <f t="shared" si="6"/>
        <v>5444.1345000000001</v>
      </c>
      <c r="Y20" s="33">
        <v>5.1999999999999998E-2</v>
      </c>
      <c r="Z20" s="26">
        <f t="shared" si="7"/>
        <v>1348.0714</v>
      </c>
      <c r="AA20" s="23">
        <f t="shared" si="8"/>
        <v>32716.655900000002</v>
      </c>
    </row>
    <row r="21" spans="3:27" ht="24.75" customHeight="1" x14ac:dyDescent="0.25">
      <c r="C21" s="18" t="s">
        <v>60</v>
      </c>
      <c r="D21" s="43">
        <f>+D19</f>
        <v>2017</v>
      </c>
      <c r="E21" s="20" t="s">
        <v>55</v>
      </c>
      <c r="F21" s="20" t="s">
        <v>361</v>
      </c>
      <c r="G21" s="21"/>
      <c r="H21" s="22">
        <v>170</v>
      </c>
      <c r="I21" s="20">
        <v>155</v>
      </c>
      <c r="J21" s="21"/>
      <c r="K21" s="23">
        <v>26757.3</v>
      </c>
      <c r="L21" s="20">
        <v>360</v>
      </c>
      <c r="M21" s="21"/>
      <c r="N21" s="24">
        <f t="shared" ref="N21" si="16">(K21+L21)*$N$8</f>
        <v>5694.6329999999998</v>
      </c>
      <c r="O21" s="33">
        <v>4.7500000000000001E-2</v>
      </c>
      <c r="P21" s="26">
        <f t="shared" ref="P21" si="17">(K21+L21)*O21</f>
        <v>1288.0717500000001</v>
      </c>
      <c r="Q21" s="23">
        <f t="shared" ref="Q21" si="18">K21+L21+N21+P21</f>
        <v>34100.00475</v>
      </c>
      <c r="R21" s="21"/>
      <c r="S21" s="24">
        <f t="shared" si="3"/>
        <v>5694.6329999999998</v>
      </c>
      <c r="T21" s="33">
        <v>4.7500000000000001E-2</v>
      </c>
      <c r="U21" s="26">
        <f t="shared" ref="U21" si="19">($K21+$L21)*T21</f>
        <v>1288.0717500000001</v>
      </c>
      <c r="V21" s="23">
        <f t="shared" si="5"/>
        <v>34100.00475</v>
      </c>
      <c r="W21" s="21"/>
      <c r="X21" s="24">
        <f t="shared" si="6"/>
        <v>5694.6329999999998</v>
      </c>
      <c r="Y21" s="33">
        <v>5.1999999999999998E-2</v>
      </c>
      <c r="Z21" s="26">
        <f t="shared" ref="Z21" si="20">($K21+$L21)*Y21</f>
        <v>1410.0996</v>
      </c>
      <c r="AA21" s="23">
        <f t="shared" si="8"/>
        <v>34222.032599999999</v>
      </c>
    </row>
    <row r="22" spans="3:27" ht="24.75" customHeight="1" x14ac:dyDescent="0.25">
      <c r="C22" s="18" t="s">
        <v>362</v>
      </c>
      <c r="D22" s="43">
        <f>+D20</f>
        <v>2017</v>
      </c>
      <c r="E22" s="20" t="s">
        <v>55</v>
      </c>
      <c r="F22" s="20" t="s">
        <v>360</v>
      </c>
      <c r="G22" s="21"/>
      <c r="H22" s="22">
        <v>170</v>
      </c>
      <c r="I22" s="20">
        <v>155</v>
      </c>
      <c r="J22" s="21"/>
      <c r="K22" s="23">
        <v>28268.23</v>
      </c>
      <c r="L22" s="20">
        <v>360</v>
      </c>
      <c r="M22" s="21"/>
      <c r="N22" s="24">
        <f t="shared" si="0"/>
        <v>6011.9282999999996</v>
      </c>
      <c r="O22" s="33">
        <v>4.7500000000000001E-2</v>
      </c>
      <c r="P22" s="26">
        <f t="shared" si="1"/>
        <v>1359.840925</v>
      </c>
      <c r="Q22" s="23">
        <f t="shared" si="2"/>
        <v>35999.999224999992</v>
      </c>
      <c r="R22" s="21"/>
      <c r="S22" s="24">
        <f t="shared" si="3"/>
        <v>6011.9282999999996</v>
      </c>
      <c r="T22" s="33">
        <v>4.7500000000000001E-2</v>
      </c>
      <c r="U22" s="26">
        <f t="shared" si="4"/>
        <v>1359.840925</v>
      </c>
      <c r="V22" s="23">
        <f t="shared" si="5"/>
        <v>35999.999224999992</v>
      </c>
      <c r="W22" s="21"/>
      <c r="X22" s="24">
        <f t="shared" si="6"/>
        <v>6011.9282999999996</v>
      </c>
      <c r="Y22" s="33">
        <v>5.1999999999999998E-2</v>
      </c>
      <c r="Z22" s="26">
        <f t="shared" si="7"/>
        <v>1488.66796</v>
      </c>
      <c r="AA22" s="23">
        <f t="shared" si="8"/>
        <v>36128.826259999994</v>
      </c>
    </row>
    <row r="23" spans="3:27" ht="24.75" customHeight="1" x14ac:dyDescent="0.25">
      <c r="C23" s="18" t="s">
        <v>188</v>
      </c>
      <c r="D23" s="43">
        <f t="shared" si="10"/>
        <v>2017</v>
      </c>
      <c r="E23" s="20"/>
      <c r="F23" s="20" t="s">
        <v>363</v>
      </c>
      <c r="G23" s="21"/>
      <c r="H23" s="22">
        <v>110</v>
      </c>
      <c r="I23" s="20">
        <v>141</v>
      </c>
      <c r="J23" s="21"/>
      <c r="K23" s="23">
        <v>15862.664000000001</v>
      </c>
      <c r="L23" s="20">
        <v>360</v>
      </c>
      <c r="M23" s="21"/>
      <c r="N23" s="24">
        <f t="shared" si="0"/>
        <v>3406.7594399999998</v>
      </c>
      <c r="O23" s="33">
        <v>4.7500000000000001E-2</v>
      </c>
      <c r="P23" s="26">
        <f t="shared" si="1"/>
        <v>770.57654000000002</v>
      </c>
      <c r="Q23" s="23">
        <f t="shared" si="2"/>
        <v>20399.999980000001</v>
      </c>
      <c r="R23" s="21"/>
      <c r="S23" s="24">
        <f t="shared" si="3"/>
        <v>3406.7594399999998</v>
      </c>
      <c r="T23" s="33">
        <v>4.7500000000000001E-2</v>
      </c>
      <c r="U23" s="26">
        <f t="shared" si="4"/>
        <v>770.57654000000002</v>
      </c>
      <c r="V23" s="23">
        <f t="shared" si="5"/>
        <v>20399.999980000001</v>
      </c>
      <c r="W23" s="21"/>
      <c r="X23" s="24">
        <f t="shared" si="6"/>
        <v>3406.7594399999998</v>
      </c>
      <c r="Y23" s="33">
        <v>5.1999999999999998E-2</v>
      </c>
      <c r="Z23" s="26">
        <f t="shared" si="7"/>
        <v>843.57852800000001</v>
      </c>
      <c r="AA23" s="23">
        <f t="shared" si="8"/>
        <v>20473.001967999997</v>
      </c>
    </row>
    <row r="24" spans="3:27" ht="24.75" customHeight="1" x14ac:dyDescent="0.25">
      <c r="C24" s="18" t="s">
        <v>189</v>
      </c>
      <c r="D24" s="43">
        <f t="shared" si="10"/>
        <v>2017</v>
      </c>
      <c r="E24" s="20"/>
      <c r="F24" s="20" t="s">
        <v>364</v>
      </c>
      <c r="G24" s="21"/>
      <c r="H24" s="22">
        <v>110</v>
      </c>
      <c r="I24" s="20">
        <v>141</v>
      </c>
      <c r="J24" s="21"/>
      <c r="K24" s="23">
        <v>17214.55</v>
      </c>
      <c r="L24" s="20">
        <v>360</v>
      </c>
      <c r="M24" s="21"/>
      <c r="N24" s="24">
        <f t="shared" si="0"/>
        <v>3690.6554999999998</v>
      </c>
      <c r="O24" s="33">
        <v>4.7500000000000001E-2</v>
      </c>
      <c r="P24" s="26">
        <f t="shared" si="1"/>
        <v>834.79112499999997</v>
      </c>
      <c r="Q24" s="23">
        <f t="shared" si="2"/>
        <v>22099.996625</v>
      </c>
      <c r="R24" s="21"/>
      <c r="S24" s="24">
        <f t="shared" si="3"/>
        <v>3690.6554999999998</v>
      </c>
      <c r="T24" s="33">
        <v>4.7500000000000001E-2</v>
      </c>
      <c r="U24" s="26">
        <f t="shared" si="4"/>
        <v>834.79112499999997</v>
      </c>
      <c r="V24" s="23">
        <f t="shared" si="5"/>
        <v>22099.996625</v>
      </c>
      <c r="W24" s="21"/>
      <c r="X24" s="24">
        <f t="shared" si="6"/>
        <v>3690.6554999999998</v>
      </c>
      <c r="Y24" s="33">
        <v>5.1999999999999998E-2</v>
      </c>
      <c r="Z24" s="26">
        <f t="shared" si="7"/>
        <v>913.87659999999994</v>
      </c>
      <c r="AA24" s="23">
        <f t="shared" si="8"/>
        <v>22179.0821</v>
      </c>
    </row>
    <row r="25" spans="3:27" ht="24.75" customHeight="1" x14ac:dyDescent="0.25">
      <c r="C25" s="18" t="s">
        <v>61</v>
      </c>
      <c r="D25" s="43">
        <f t="shared" si="10"/>
        <v>2017</v>
      </c>
      <c r="E25" s="20" t="s">
        <v>55</v>
      </c>
      <c r="F25" s="20" t="s">
        <v>365</v>
      </c>
      <c r="G25" s="21"/>
      <c r="H25" s="22">
        <v>140</v>
      </c>
      <c r="I25" s="20">
        <v>140</v>
      </c>
      <c r="J25" s="21"/>
      <c r="K25" s="23">
        <v>18725.490000000002</v>
      </c>
      <c r="L25" s="20">
        <v>360</v>
      </c>
      <c r="M25" s="21"/>
      <c r="N25" s="24">
        <f t="shared" si="0"/>
        <v>4007.9529000000002</v>
      </c>
      <c r="O25" s="33">
        <v>4.7500000000000001E-2</v>
      </c>
      <c r="P25" s="26">
        <f t="shared" si="1"/>
        <v>906.56077500000004</v>
      </c>
      <c r="Q25" s="23">
        <f t="shared" si="2"/>
        <v>24000.003675000004</v>
      </c>
      <c r="R25" s="21"/>
      <c r="S25" s="24">
        <f t="shared" si="3"/>
        <v>4007.9529000000002</v>
      </c>
      <c r="T25" s="33">
        <v>4.7500000000000001E-2</v>
      </c>
      <c r="U25" s="26">
        <f t="shared" si="4"/>
        <v>906.56077500000004</v>
      </c>
      <c r="V25" s="23">
        <f t="shared" si="5"/>
        <v>24000.003675000004</v>
      </c>
      <c r="W25" s="21"/>
      <c r="X25" s="24">
        <f t="shared" si="6"/>
        <v>4007.9529000000002</v>
      </c>
      <c r="Y25" s="33">
        <v>5.1999999999999998E-2</v>
      </c>
      <c r="Z25" s="26">
        <f t="shared" si="7"/>
        <v>992.44548000000009</v>
      </c>
      <c r="AA25" s="23">
        <f t="shared" si="8"/>
        <v>24085.88838</v>
      </c>
    </row>
    <row r="26" spans="3:27" ht="24.75" customHeight="1" x14ac:dyDescent="0.25">
      <c r="C26" s="18" t="s">
        <v>62</v>
      </c>
      <c r="D26" s="43">
        <f t="shared" si="10"/>
        <v>2017</v>
      </c>
      <c r="E26" s="20" t="s">
        <v>55</v>
      </c>
      <c r="F26" s="20" t="s">
        <v>366</v>
      </c>
      <c r="G26" s="21"/>
      <c r="H26" s="22">
        <v>140</v>
      </c>
      <c r="I26" s="20">
        <v>140</v>
      </c>
      <c r="J26" s="21"/>
      <c r="K26" s="23">
        <v>20077.375</v>
      </c>
      <c r="L26" s="20">
        <v>360</v>
      </c>
      <c r="M26" s="21"/>
      <c r="N26" s="24">
        <f t="shared" si="0"/>
        <v>4291.8487500000001</v>
      </c>
      <c r="O26" s="33">
        <v>4.7500000000000001E-2</v>
      </c>
      <c r="P26" s="26">
        <f t="shared" si="1"/>
        <v>970.77531250000004</v>
      </c>
      <c r="Q26" s="23">
        <f t="shared" si="2"/>
        <v>25699.999062500003</v>
      </c>
      <c r="R26" s="21"/>
      <c r="S26" s="24">
        <f t="shared" si="3"/>
        <v>4291.8487500000001</v>
      </c>
      <c r="T26" s="33">
        <v>4.7500000000000001E-2</v>
      </c>
      <c r="U26" s="26">
        <f t="shared" si="4"/>
        <v>970.77531250000004</v>
      </c>
      <c r="V26" s="23">
        <f t="shared" si="5"/>
        <v>25699.999062500003</v>
      </c>
      <c r="W26" s="21"/>
      <c r="X26" s="24">
        <f>($K26+$L26)*$N$8</f>
        <v>4291.8487500000001</v>
      </c>
      <c r="Y26" s="33">
        <v>5.1999999999999998E-2</v>
      </c>
      <c r="Z26" s="26">
        <f>($K26+$L26)*Y26</f>
        <v>1062.7435</v>
      </c>
      <c r="AA26" s="23">
        <f t="shared" si="8"/>
        <v>25791.967250000002</v>
      </c>
    </row>
    <row r="27" spans="3:27" ht="24.75" customHeight="1" x14ac:dyDescent="0.25">
      <c r="C27" s="18" t="s">
        <v>190</v>
      </c>
      <c r="D27" s="43">
        <f t="shared" si="10"/>
        <v>2017</v>
      </c>
      <c r="E27" s="20"/>
      <c r="F27" s="20" t="s">
        <v>367</v>
      </c>
      <c r="G27" s="21"/>
      <c r="H27" s="22">
        <v>140</v>
      </c>
      <c r="I27" s="20">
        <v>137</v>
      </c>
      <c r="J27" s="21"/>
      <c r="K27" s="23">
        <v>20156.900000000001</v>
      </c>
      <c r="L27" s="20">
        <v>360</v>
      </c>
      <c r="M27" s="21"/>
      <c r="N27" s="24">
        <f t="shared" si="0"/>
        <v>4308.549</v>
      </c>
      <c r="O27" s="33">
        <v>4.7500000000000001E-2</v>
      </c>
      <c r="P27" s="26">
        <f t="shared" si="1"/>
        <v>974.55275000000006</v>
      </c>
      <c r="Q27" s="23">
        <f t="shared" si="2"/>
        <v>25800.001749999999</v>
      </c>
      <c r="R27" s="21"/>
      <c r="S27" s="24">
        <f t="shared" si="3"/>
        <v>4308.549</v>
      </c>
      <c r="T27" s="33">
        <v>4.7500000000000001E-2</v>
      </c>
      <c r="U27" s="26">
        <f t="shared" si="4"/>
        <v>974.55275000000006</v>
      </c>
      <c r="V27" s="23">
        <f t="shared" si="5"/>
        <v>25800.001749999999</v>
      </c>
      <c r="W27" s="21"/>
      <c r="X27" s="24">
        <f t="shared" ref="X27:X28" si="21">($K27+$L27)*$N$8</f>
        <v>4308.549</v>
      </c>
      <c r="Y27" s="33">
        <v>5.1999999999999998E-2</v>
      </c>
      <c r="Z27" s="26">
        <f t="shared" ref="Z27:Z28" si="22">($K27+$L27)*Y27</f>
        <v>1066.8788</v>
      </c>
      <c r="AA27" s="23">
        <f t="shared" si="8"/>
        <v>25892.327799999999</v>
      </c>
    </row>
    <row r="28" spans="3:27" ht="24.75" customHeight="1" x14ac:dyDescent="0.25">
      <c r="C28" s="18" t="s">
        <v>191</v>
      </c>
      <c r="D28" s="43">
        <f t="shared" si="10"/>
        <v>2017</v>
      </c>
      <c r="E28" s="20"/>
      <c r="F28" s="20" t="s">
        <v>368</v>
      </c>
      <c r="G28" s="21"/>
      <c r="H28" s="22">
        <v>140</v>
      </c>
      <c r="I28" s="20">
        <v>137</v>
      </c>
      <c r="J28" s="21"/>
      <c r="K28" s="23">
        <v>21508.79</v>
      </c>
      <c r="L28" s="20">
        <v>360</v>
      </c>
      <c r="M28" s="21"/>
      <c r="N28" s="24">
        <f t="shared" si="0"/>
        <v>4592.4458999999997</v>
      </c>
      <c r="O28" s="33">
        <v>4.7500000000000001E-2</v>
      </c>
      <c r="P28" s="26">
        <f t="shared" si="1"/>
        <v>1038.767525</v>
      </c>
      <c r="Q28" s="23">
        <f t="shared" si="2"/>
        <v>27500.003424999999</v>
      </c>
      <c r="R28" s="21"/>
      <c r="S28" s="24">
        <f t="shared" si="3"/>
        <v>4592.4458999999997</v>
      </c>
      <c r="T28" s="33">
        <v>4.7500000000000001E-2</v>
      </c>
      <c r="U28" s="26">
        <f t="shared" si="4"/>
        <v>1038.767525</v>
      </c>
      <c r="V28" s="23">
        <f t="shared" si="5"/>
        <v>27500.003424999999</v>
      </c>
      <c r="W28" s="21"/>
      <c r="X28" s="24">
        <f t="shared" si="21"/>
        <v>4592.4458999999997</v>
      </c>
      <c r="Y28" s="33">
        <v>5.1999999999999998E-2</v>
      </c>
      <c r="Z28" s="26">
        <f t="shared" si="22"/>
        <v>1137.1770799999999</v>
      </c>
      <c r="AA28" s="23">
        <f t="shared" si="8"/>
        <v>27598.412980000001</v>
      </c>
    </row>
    <row r="29" spans="3:27" ht="24.75" customHeight="1" x14ac:dyDescent="0.25">
      <c r="C29" s="18" t="s">
        <v>63</v>
      </c>
      <c r="D29" s="43">
        <f t="shared" si="10"/>
        <v>2017</v>
      </c>
      <c r="E29" s="20" t="s">
        <v>56</v>
      </c>
      <c r="F29" s="20" t="s">
        <v>369</v>
      </c>
      <c r="G29" s="21"/>
      <c r="H29" s="22">
        <v>170</v>
      </c>
      <c r="I29" s="20">
        <v>160</v>
      </c>
      <c r="J29" s="21"/>
      <c r="K29" s="23">
        <v>25031.97</v>
      </c>
      <c r="L29" s="20">
        <v>360</v>
      </c>
      <c r="M29" s="21"/>
      <c r="N29" s="24">
        <f>(K29+L29)*$N$8</f>
        <v>5332.3136999999997</v>
      </c>
      <c r="O29" s="33">
        <v>9.7500000000000003E-2</v>
      </c>
      <c r="P29" s="26">
        <f>(K29+L29)*O29</f>
        <v>2475.717075</v>
      </c>
      <c r="Q29" s="23">
        <f>K29+L29+N29+P29</f>
        <v>33200.000775</v>
      </c>
      <c r="R29" s="21"/>
      <c r="S29" s="24">
        <f>($K29+$L29)*$N$8</f>
        <v>5332.3136999999997</v>
      </c>
      <c r="T29" s="33">
        <v>0.11</v>
      </c>
      <c r="U29" s="26">
        <f>($K29+$L29)*T29</f>
        <v>2793.1167</v>
      </c>
      <c r="V29" s="23">
        <f>$K29+$L29+$S29+$U29</f>
        <v>33517.400399999999</v>
      </c>
      <c r="W29" s="21"/>
      <c r="X29" s="24">
        <f>($K29+$L29)*$N$8</f>
        <v>5332.3136999999997</v>
      </c>
      <c r="Y29" s="33">
        <v>0.11</v>
      </c>
      <c r="Z29" s="26">
        <f>($K29+$L29)*Y29</f>
        <v>2793.1167</v>
      </c>
      <c r="AA29" s="23">
        <f t="shared" si="8"/>
        <v>33517.400399999999</v>
      </c>
    </row>
    <row r="33" spans="3:27" ht="15" customHeight="1" x14ac:dyDescent="0.25">
      <c r="N33" s="137" t="s">
        <v>17</v>
      </c>
      <c r="O33" s="138"/>
      <c r="P33" s="138"/>
      <c r="Q33" s="139"/>
      <c r="S33" s="137" t="s">
        <v>19</v>
      </c>
      <c r="T33" s="138"/>
      <c r="U33" s="138"/>
      <c r="V33" s="139"/>
      <c r="X33" s="137" t="s">
        <v>21</v>
      </c>
      <c r="Y33" s="138"/>
      <c r="Z33" s="138"/>
      <c r="AA33" s="139"/>
    </row>
    <row r="34" spans="3:27" x14ac:dyDescent="0.25">
      <c r="N34" s="140"/>
      <c r="O34" s="141"/>
      <c r="P34" s="141"/>
      <c r="Q34" s="142"/>
      <c r="S34" s="140"/>
      <c r="T34" s="141"/>
      <c r="U34" s="141"/>
      <c r="V34" s="142"/>
      <c r="X34" s="140"/>
      <c r="Y34" s="141"/>
      <c r="Z34" s="141"/>
      <c r="AA34" s="142"/>
    </row>
    <row r="35" spans="3:27" x14ac:dyDescent="0.25">
      <c r="N35" s="143"/>
      <c r="O35" s="144"/>
      <c r="P35" s="144"/>
      <c r="Q35" s="145"/>
      <c r="S35" s="143"/>
      <c r="T35" s="144"/>
      <c r="U35" s="144"/>
      <c r="V35" s="145"/>
      <c r="X35" s="143"/>
      <c r="Y35" s="144"/>
      <c r="Z35" s="144"/>
      <c r="AA35" s="145"/>
    </row>
    <row r="37" spans="3:27" ht="30" x14ac:dyDescent="0.25">
      <c r="C37" s="1"/>
      <c r="D37" s="2" t="s">
        <v>0</v>
      </c>
      <c r="E37" s="2" t="s">
        <v>1</v>
      </c>
      <c r="F37" s="2" t="s">
        <v>2</v>
      </c>
      <c r="G37" s="3"/>
      <c r="H37" s="4" t="s">
        <v>3</v>
      </c>
      <c r="I37" s="5" t="s">
        <v>4</v>
      </c>
      <c r="J37" s="6"/>
      <c r="K37" s="7" t="s">
        <v>5</v>
      </c>
      <c r="L37" s="2" t="s">
        <v>6</v>
      </c>
      <c r="N37" s="2" t="s">
        <v>166</v>
      </c>
      <c r="O37" s="8" t="s">
        <v>8</v>
      </c>
      <c r="P37" s="2" t="s">
        <v>9</v>
      </c>
      <c r="Q37" s="7" t="s">
        <v>10</v>
      </c>
      <c r="R37" s="6"/>
      <c r="S37" s="2" t="s">
        <v>20</v>
      </c>
      <c r="T37" s="8" t="s">
        <v>8</v>
      </c>
      <c r="U37" s="2" t="s">
        <v>9</v>
      </c>
      <c r="V37" s="7" t="s">
        <v>10</v>
      </c>
      <c r="W37" s="6"/>
      <c r="X37" s="2" t="s">
        <v>22</v>
      </c>
      <c r="Y37" s="8" t="s">
        <v>8</v>
      </c>
      <c r="Z37" s="2" t="s">
        <v>9</v>
      </c>
      <c r="AA37" s="7" t="s">
        <v>10</v>
      </c>
    </row>
    <row r="38" spans="3:27" ht="15.75" x14ac:dyDescent="0.25">
      <c r="C38" s="9"/>
      <c r="D38" s="10"/>
      <c r="E38" s="11"/>
      <c r="F38" s="11"/>
      <c r="G38" s="9"/>
      <c r="H38" s="12"/>
      <c r="I38" s="12"/>
      <c r="J38" s="9"/>
      <c r="K38" s="13">
        <v>350</v>
      </c>
      <c r="L38" s="14"/>
      <c r="N38" s="34"/>
      <c r="O38" s="15"/>
      <c r="P38" s="16"/>
      <c r="Q38" s="17"/>
      <c r="R38" s="9"/>
      <c r="S38" s="34">
        <v>0</v>
      </c>
      <c r="T38" s="15"/>
      <c r="U38" s="16"/>
      <c r="V38" s="17"/>
      <c r="W38" s="9"/>
      <c r="X38" s="34">
        <v>8.4000000000000005E-2</v>
      </c>
      <c r="Y38" s="15"/>
      <c r="Z38" s="16"/>
      <c r="AA38" s="17"/>
    </row>
    <row r="39" spans="3:27" ht="24.75" customHeight="1" x14ac:dyDescent="0.25">
      <c r="C39" s="18" t="str">
        <f t="shared" ref="C39:D54" si="23">+C9</f>
        <v>Renegade 1.6 Mjet Sport 4x2 120CV E6</v>
      </c>
      <c r="D39" s="19">
        <f t="shared" si="23"/>
        <v>2017</v>
      </c>
      <c r="E39" s="20" t="s">
        <v>11</v>
      </c>
      <c r="F39" s="20" t="str">
        <f t="shared" ref="F39:F59" si="24">+F9</f>
        <v>609.223.2</v>
      </c>
      <c r="G39" s="21"/>
      <c r="H39" s="22">
        <f t="shared" ref="H39:I54" si="25">+H9</f>
        <v>120</v>
      </c>
      <c r="I39" s="20">
        <f t="shared" si="25"/>
        <v>115</v>
      </c>
      <c r="J39" s="21"/>
      <c r="K39" s="23">
        <f t="shared" ref="K39:L54" si="26">+K9</f>
        <v>18317.689999999999</v>
      </c>
      <c r="L39" s="20">
        <f t="shared" si="26"/>
        <v>360</v>
      </c>
      <c r="N39" s="24">
        <f t="shared" ref="N39:N54" si="27">($K39+$L39)*N$62</f>
        <v>2521.4881500000001</v>
      </c>
      <c r="O39" s="33">
        <v>0</v>
      </c>
      <c r="P39" s="26">
        <f t="shared" ref="P39:P58" si="28">($K39+$L39)*O39</f>
        <v>0</v>
      </c>
      <c r="Q39" s="23">
        <f t="shared" ref="Q39:Q58" si="29">$K39+$L39+N39+P39</f>
        <v>21199.17815</v>
      </c>
      <c r="R39" s="21"/>
      <c r="S39" s="24">
        <f>($K39+$L39)*S$38</f>
        <v>0</v>
      </c>
      <c r="T39" s="25">
        <v>0</v>
      </c>
      <c r="U39" s="26">
        <f t="shared" ref="U39:U58" si="30">($K39+$L39)*T39</f>
        <v>0</v>
      </c>
      <c r="V39" s="23">
        <f t="shared" ref="V39:V58" si="31">$K39+$L39+S39+U39</f>
        <v>18677.689999999999</v>
      </c>
      <c r="W39" s="21"/>
      <c r="X39" s="24">
        <f>($K39+$L39)*X$38</f>
        <v>1568.92596</v>
      </c>
      <c r="Y39" s="25">
        <v>0</v>
      </c>
      <c r="Z39" s="26">
        <f t="shared" ref="Z39:Z58" si="32">($K39+$L39)*Y39</f>
        <v>0</v>
      </c>
      <c r="AA39" s="23">
        <f t="shared" ref="AA39:AA58" si="33">$K39+$L39+X39+Z39</f>
        <v>20246.615959999999</v>
      </c>
    </row>
    <row r="40" spans="3:27" ht="24.75" customHeight="1" x14ac:dyDescent="0.25">
      <c r="C40" s="18" t="str">
        <f t="shared" si="23"/>
        <v>Renegade 1.6 Mjet Longitude 4x2 120CV E6</v>
      </c>
      <c r="D40" s="19">
        <f t="shared" si="23"/>
        <v>2017</v>
      </c>
      <c r="E40" s="20" t="s">
        <v>11</v>
      </c>
      <c r="F40" s="20" t="str">
        <f t="shared" si="24"/>
        <v>609.323.2</v>
      </c>
      <c r="G40" s="21"/>
      <c r="H40" s="22">
        <f t="shared" si="25"/>
        <v>120</v>
      </c>
      <c r="I40" s="20">
        <f t="shared" si="25"/>
        <v>115</v>
      </c>
      <c r="J40" s="21"/>
      <c r="K40" s="23">
        <f t="shared" si="26"/>
        <v>19722.645</v>
      </c>
      <c r="L40" s="20">
        <f t="shared" si="26"/>
        <v>360</v>
      </c>
      <c r="N40" s="24">
        <f t="shared" si="27"/>
        <v>2711.1570750000001</v>
      </c>
      <c r="O40" s="33">
        <v>0</v>
      </c>
      <c r="P40" s="26">
        <f t="shared" si="28"/>
        <v>0</v>
      </c>
      <c r="Q40" s="23">
        <f t="shared" si="29"/>
        <v>22793.802075</v>
      </c>
      <c r="R40" s="21"/>
      <c r="S40" s="24">
        <f t="shared" ref="S40:S59" si="34">($K40+$L40)*S$38</f>
        <v>0</v>
      </c>
      <c r="T40" s="25">
        <v>0</v>
      </c>
      <c r="U40" s="26">
        <f t="shared" si="30"/>
        <v>0</v>
      </c>
      <c r="V40" s="23">
        <f t="shared" si="31"/>
        <v>20082.645</v>
      </c>
      <c r="W40" s="21"/>
      <c r="X40" s="24">
        <f t="shared" ref="X40:X59" si="35">($K40+$L40)*X$38</f>
        <v>1686.9421800000002</v>
      </c>
      <c r="Y40" s="25">
        <v>0</v>
      </c>
      <c r="Z40" s="26">
        <f t="shared" si="32"/>
        <v>0</v>
      </c>
      <c r="AA40" s="23">
        <f t="shared" si="33"/>
        <v>21769.587180000002</v>
      </c>
    </row>
    <row r="41" spans="3:27" ht="24.75" customHeight="1" x14ac:dyDescent="0.25">
      <c r="C41" s="18" t="str">
        <f t="shared" si="23"/>
        <v>Renegade 1.6 Mjet Business 4x2 105CV E6</v>
      </c>
      <c r="D41" s="19">
        <f t="shared" si="23"/>
        <v>2017</v>
      </c>
      <c r="E41" s="20" t="s">
        <v>11</v>
      </c>
      <c r="F41" s="20" t="str">
        <f t="shared" si="24"/>
        <v>609.32M.2</v>
      </c>
      <c r="G41" s="21"/>
      <c r="H41" s="22">
        <f t="shared" si="25"/>
        <v>105</v>
      </c>
      <c r="I41" s="20">
        <f t="shared" si="25"/>
        <v>115</v>
      </c>
      <c r="J41" s="21"/>
      <c r="K41" s="23">
        <f t="shared" si="26"/>
        <v>19722.645</v>
      </c>
      <c r="L41" s="20">
        <f t="shared" si="26"/>
        <v>360</v>
      </c>
      <c r="N41" s="24">
        <f t="shared" si="27"/>
        <v>2711.1570750000001</v>
      </c>
      <c r="O41" s="33">
        <v>0</v>
      </c>
      <c r="P41" s="26">
        <f t="shared" si="28"/>
        <v>0</v>
      </c>
      <c r="Q41" s="23">
        <f t="shared" si="29"/>
        <v>22793.802075</v>
      </c>
      <c r="R41" s="21"/>
      <c r="S41" s="24">
        <f t="shared" si="34"/>
        <v>0</v>
      </c>
      <c r="T41" s="25">
        <v>0</v>
      </c>
      <c r="U41" s="26">
        <f t="shared" si="30"/>
        <v>0</v>
      </c>
      <c r="V41" s="23">
        <f t="shared" si="31"/>
        <v>20082.645</v>
      </c>
      <c r="W41" s="21"/>
      <c r="X41" s="24">
        <f t="shared" si="35"/>
        <v>1686.9421800000002</v>
      </c>
      <c r="Y41" s="25">
        <v>0</v>
      </c>
      <c r="Z41" s="26">
        <f t="shared" si="32"/>
        <v>0</v>
      </c>
      <c r="AA41" s="23">
        <f t="shared" si="33"/>
        <v>21769.587180000002</v>
      </c>
    </row>
    <row r="42" spans="3:27" ht="24.75" customHeight="1" x14ac:dyDescent="0.25">
      <c r="C42" s="18" t="str">
        <f t="shared" si="23"/>
        <v xml:space="preserve">Renegade 1.6 Mjet 120CV Night Eagle II 4x2 E6 (Ed.Esp.) </v>
      </c>
      <c r="D42" s="19">
        <f t="shared" si="23"/>
        <v>2017</v>
      </c>
      <c r="E42" s="20" t="s">
        <v>11</v>
      </c>
      <c r="F42" s="20" t="str">
        <f t="shared" si="24"/>
        <v>609.S23.2</v>
      </c>
      <c r="G42" s="21"/>
      <c r="H42" s="22">
        <f t="shared" si="25"/>
        <v>120</v>
      </c>
      <c r="I42" s="20">
        <f t="shared" si="25"/>
        <v>115</v>
      </c>
      <c r="J42" s="21"/>
      <c r="K42" s="23">
        <f t="shared" si="26"/>
        <v>22160.661157024795</v>
      </c>
      <c r="L42" s="20">
        <f t="shared" si="26"/>
        <v>360</v>
      </c>
      <c r="N42" s="24">
        <f t="shared" si="27"/>
        <v>3040.2892561983476</v>
      </c>
      <c r="O42" s="33">
        <v>0</v>
      </c>
      <c r="P42" s="26">
        <f t="shared" si="28"/>
        <v>0</v>
      </c>
      <c r="Q42" s="23">
        <f t="shared" si="29"/>
        <v>25560.950413223141</v>
      </c>
      <c r="R42" s="21"/>
      <c r="S42" s="24">
        <f t="shared" si="34"/>
        <v>0</v>
      </c>
      <c r="T42" s="25">
        <v>0</v>
      </c>
      <c r="U42" s="26">
        <f t="shared" si="30"/>
        <v>0</v>
      </c>
      <c r="V42" s="23">
        <f t="shared" si="31"/>
        <v>22520.661157024795</v>
      </c>
      <c r="W42" s="21"/>
      <c r="X42" s="24">
        <f t="shared" si="35"/>
        <v>1891.7355371900828</v>
      </c>
      <c r="Y42" s="25">
        <v>0</v>
      </c>
      <c r="Z42" s="26">
        <f t="shared" si="32"/>
        <v>0</v>
      </c>
      <c r="AA42" s="23">
        <f t="shared" si="33"/>
        <v>24412.396694214876</v>
      </c>
    </row>
    <row r="43" spans="3:27" ht="24.75" customHeight="1" x14ac:dyDescent="0.25">
      <c r="C43" s="18" t="str">
        <f t="shared" si="23"/>
        <v>Renegade 1.6 Mjet 120CV Longitude 4x2 DDCT E6</v>
      </c>
      <c r="D43" s="19">
        <f t="shared" si="23"/>
        <v>2017</v>
      </c>
      <c r="E43" s="20" t="s">
        <v>11</v>
      </c>
      <c r="F43" s="20" t="str">
        <f t="shared" si="24"/>
        <v>609.327.2</v>
      </c>
      <c r="G43" s="21"/>
      <c r="H43" s="22">
        <f t="shared" si="25"/>
        <v>120</v>
      </c>
      <c r="I43" s="20">
        <f t="shared" si="25"/>
        <v>118</v>
      </c>
      <c r="J43" s="21"/>
      <c r="K43" s="23">
        <f t="shared" si="26"/>
        <v>21210.243999999999</v>
      </c>
      <c r="L43" s="20">
        <f t="shared" si="26"/>
        <v>360</v>
      </c>
      <c r="N43" s="24">
        <f t="shared" si="27"/>
        <v>2911.9829399999999</v>
      </c>
      <c r="O43" s="33">
        <v>0</v>
      </c>
      <c r="P43" s="26">
        <f t="shared" si="28"/>
        <v>0</v>
      </c>
      <c r="Q43" s="23">
        <f t="shared" si="29"/>
        <v>24482.22694</v>
      </c>
      <c r="R43" s="21"/>
      <c r="S43" s="24">
        <f t="shared" si="34"/>
        <v>0</v>
      </c>
      <c r="T43" s="25">
        <v>0</v>
      </c>
      <c r="U43" s="26">
        <f t="shared" si="30"/>
        <v>0</v>
      </c>
      <c r="V43" s="23">
        <f t="shared" si="31"/>
        <v>21570.243999999999</v>
      </c>
      <c r="W43" s="21"/>
      <c r="X43" s="24">
        <f t="shared" si="35"/>
        <v>1811.900496</v>
      </c>
      <c r="Y43" s="25">
        <v>0</v>
      </c>
      <c r="Z43" s="26">
        <f t="shared" si="32"/>
        <v>0</v>
      </c>
      <c r="AA43" s="23">
        <f t="shared" si="33"/>
        <v>23382.144495999997</v>
      </c>
    </row>
    <row r="44" spans="3:27" ht="24.75" customHeight="1" x14ac:dyDescent="0.25">
      <c r="C44" s="18" t="str">
        <f t="shared" si="23"/>
        <v>Renegade 1.6 Mjet Limited 4x2 120CV E6</v>
      </c>
      <c r="D44" s="19">
        <f t="shared" si="23"/>
        <v>2017</v>
      </c>
      <c r="E44" s="20" t="s">
        <v>11</v>
      </c>
      <c r="F44" s="20" t="str">
        <f t="shared" si="24"/>
        <v>609.723.2</v>
      </c>
      <c r="G44" s="21"/>
      <c r="H44" s="22">
        <f t="shared" si="25"/>
        <v>120</v>
      </c>
      <c r="I44" s="20">
        <f t="shared" si="25"/>
        <v>115</v>
      </c>
      <c r="J44" s="21"/>
      <c r="K44" s="23">
        <f t="shared" si="26"/>
        <v>21127.599999999999</v>
      </c>
      <c r="L44" s="20">
        <f t="shared" si="26"/>
        <v>360</v>
      </c>
      <c r="N44" s="24">
        <f t="shared" si="27"/>
        <v>2900.826</v>
      </c>
      <c r="O44" s="33">
        <v>0</v>
      </c>
      <c r="P44" s="26">
        <f t="shared" si="28"/>
        <v>0</v>
      </c>
      <c r="Q44" s="23">
        <f t="shared" si="29"/>
        <v>24388.425999999999</v>
      </c>
      <c r="R44" s="21"/>
      <c r="S44" s="24">
        <f t="shared" si="34"/>
        <v>0</v>
      </c>
      <c r="T44" s="25">
        <v>0</v>
      </c>
      <c r="U44" s="26">
        <f t="shared" si="30"/>
        <v>0</v>
      </c>
      <c r="V44" s="23">
        <f t="shared" si="31"/>
        <v>21487.599999999999</v>
      </c>
      <c r="W44" s="21"/>
      <c r="X44" s="24">
        <f t="shared" si="35"/>
        <v>1804.9584</v>
      </c>
      <c r="Y44" s="25">
        <v>0</v>
      </c>
      <c r="Z44" s="26">
        <f t="shared" si="32"/>
        <v>0</v>
      </c>
      <c r="AA44" s="23">
        <f t="shared" si="33"/>
        <v>23292.558399999998</v>
      </c>
    </row>
    <row r="45" spans="3:27" ht="24.75" customHeight="1" x14ac:dyDescent="0.25">
      <c r="C45" s="18" t="str">
        <f t="shared" si="23"/>
        <v>Renegade 2.0 Mjet Longitude 4x4 120CV E6 Active Drive</v>
      </c>
      <c r="D45" s="19">
        <f t="shared" si="23"/>
        <v>2017</v>
      </c>
      <c r="E45" s="20" t="s">
        <v>11</v>
      </c>
      <c r="F45" s="20" t="str">
        <f t="shared" si="24"/>
        <v>609.34Q.2</v>
      </c>
      <c r="G45" s="21"/>
      <c r="H45" s="22">
        <f t="shared" si="25"/>
        <v>120</v>
      </c>
      <c r="I45" s="20">
        <f t="shared" si="25"/>
        <v>134</v>
      </c>
      <c r="J45" s="21"/>
      <c r="K45" s="23">
        <f t="shared" si="26"/>
        <v>21429.263999999999</v>
      </c>
      <c r="L45" s="20">
        <f t="shared" si="26"/>
        <v>360</v>
      </c>
      <c r="N45" s="24">
        <f t="shared" si="27"/>
        <v>2941.5506399999999</v>
      </c>
      <c r="O45" s="33">
        <v>3.7499999999999999E-2</v>
      </c>
      <c r="P45" s="26">
        <f t="shared" si="28"/>
        <v>817.09739999999999</v>
      </c>
      <c r="Q45" s="23">
        <f t="shared" si="29"/>
        <v>25547.912039999999</v>
      </c>
      <c r="R45" s="21"/>
      <c r="S45" s="24">
        <f t="shared" si="34"/>
        <v>0</v>
      </c>
      <c r="T45" s="25">
        <v>0</v>
      </c>
      <c r="U45" s="26">
        <f t="shared" si="30"/>
        <v>0</v>
      </c>
      <c r="V45" s="23">
        <f t="shared" si="31"/>
        <v>21789.263999999999</v>
      </c>
      <c r="W45" s="21"/>
      <c r="X45" s="24">
        <f t="shared" si="35"/>
        <v>1830.298176</v>
      </c>
      <c r="Y45" s="25">
        <v>0</v>
      </c>
      <c r="Z45" s="26">
        <f t="shared" si="32"/>
        <v>0</v>
      </c>
      <c r="AA45" s="23">
        <f t="shared" si="33"/>
        <v>23619.562175999999</v>
      </c>
    </row>
    <row r="46" spans="3:27" ht="24.75" customHeight="1" x14ac:dyDescent="0.25">
      <c r="C46" s="18" t="str">
        <f t="shared" si="23"/>
        <v>Renegade 2.0 Mjet Longitude 4x4 140CV E6 Active Drive</v>
      </c>
      <c r="D46" s="19">
        <f t="shared" si="23"/>
        <v>2017</v>
      </c>
      <c r="E46" s="20" t="s">
        <v>11</v>
      </c>
      <c r="F46" s="20" t="str">
        <f t="shared" si="24"/>
        <v>609.348.2</v>
      </c>
      <c r="G46" s="21"/>
      <c r="H46" s="22">
        <f t="shared" si="25"/>
        <v>140</v>
      </c>
      <c r="I46" s="20">
        <f t="shared" si="25"/>
        <v>134</v>
      </c>
      <c r="J46" s="21"/>
      <c r="K46" s="23">
        <f t="shared" si="26"/>
        <v>22224.49</v>
      </c>
      <c r="L46" s="20">
        <f t="shared" si="26"/>
        <v>360</v>
      </c>
      <c r="N46" s="24">
        <f t="shared" si="27"/>
        <v>3048.9061500000003</v>
      </c>
      <c r="O46" s="33">
        <v>3.7499999999999999E-2</v>
      </c>
      <c r="P46" s="26">
        <f t="shared" si="28"/>
        <v>846.91837500000008</v>
      </c>
      <c r="Q46" s="23">
        <f t="shared" si="29"/>
        <v>26480.314525000002</v>
      </c>
      <c r="R46" s="21"/>
      <c r="S46" s="24">
        <f t="shared" si="34"/>
        <v>0</v>
      </c>
      <c r="T46" s="25">
        <v>0</v>
      </c>
      <c r="U46" s="26">
        <f t="shared" si="30"/>
        <v>0</v>
      </c>
      <c r="V46" s="23">
        <f t="shared" si="31"/>
        <v>22584.49</v>
      </c>
      <c r="W46" s="21"/>
      <c r="X46" s="24">
        <f t="shared" si="35"/>
        <v>1897.0971600000003</v>
      </c>
      <c r="Y46" s="25">
        <v>0</v>
      </c>
      <c r="Z46" s="26">
        <f t="shared" si="32"/>
        <v>0</v>
      </c>
      <c r="AA46" s="23">
        <f t="shared" si="33"/>
        <v>24481.587160000003</v>
      </c>
    </row>
    <row r="47" spans="3:27" ht="24.75" customHeight="1" x14ac:dyDescent="0.25">
      <c r="C47" s="18" t="str">
        <f t="shared" si="23"/>
        <v xml:space="preserve">Renegade 2.0 Mjet 140CV Night Eagle II 4x4 Active Drive E6 (Ed. Esp.) </v>
      </c>
      <c r="D47" s="19">
        <f t="shared" si="23"/>
        <v>2017</v>
      </c>
      <c r="E47" s="20" t="s">
        <v>11</v>
      </c>
      <c r="F47" s="20" t="str">
        <f t="shared" si="24"/>
        <v>609.S48.2</v>
      </c>
      <c r="G47" s="21"/>
      <c r="H47" s="22">
        <f t="shared" si="25"/>
        <v>140</v>
      </c>
      <c r="I47" s="20">
        <f t="shared" si="25"/>
        <v>134</v>
      </c>
      <c r="J47" s="21"/>
      <c r="K47" s="23">
        <f t="shared" si="26"/>
        <v>24570.417495029818</v>
      </c>
      <c r="L47" s="20">
        <f t="shared" si="26"/>
        <v>360</v>
      </c>
      <c r="N47" s="24">
        <f t="shared" si="27"/>
        <v>3365.6063618290259</v>
      </c>
      <c r="O47" s="33">
        <v>3.7499999999999999E-2</v>
      </c>
      <c r="P47" s="26">
        <f t="shared" si="28"/>
        <v>934.89065606361817</v>
      </c>
      <c r="Q47" s="23">
        <f t="shared" si="29"/>
        <v>29230.91451292246</v>
      </c>
      <c r="R47" s="21"/>
      <c r="S47" s="24">
        <f t="shared" si="34"/>
        <v>0</v>
      </c>
      <c r="T47" s="25">
        <v>0</v>
      </c>
      <c r="U47" s="26">
        <f t="shared" si="30"/>
        <v>0</v>
      </c>
      <c r="V47" s="23">
        <f t="shared" si="31"/>
        <v>24930.417495029818</v>
      </c>
      <c r="W47" s="21"/>
      <c r="X47" s="24">
        <f t="shared" si="35"/>
        <v>2094.1550695825049</v>
      </c>
      <c r="Y47" s="25">
        <v>0</v>
      </c>
      <c r="Z47" s="26">
        <f t="shared" si="32"/>
        <v>0</v>
      </c>
      <c r="AA47" s="23">
        <f t="shared" si="33"/>
        <v>27024.572564612325</v>
      </c>
    </row>
    <row r="48" spans="3:27" ht="24.75" customHeight="1" x14ac:dyDescent="0.25">
      <c r="C48" s="18" t="str">
        <f t="shared" si="23"/>
        <v>Renegade 1.6 Mjet 120CV Limited 4x2 DDCT E6</v>
      </c>
      <c r="D48" s="19">
        <f t="shared" si="23"/>
        <v>2017</v>
      </c>
      <c r="E48" s="20" t="s">
        <v>11</v>
      </c>
      <c r="F48" s="20" t="str">
        <f t="shared" si="24"/>
        <v>609.727.2</v>
      </c>
      <c r="G48" s="21"/>
      <c r="H48" s="22">
        <f t="shared" si="25"/>
        <v>120</v>
      </c>
      <c r="I48" s="20">
        <f t="shared" si="25"/>
        <v>118</v>
      </c>
      <c r="J48" s="21"/>
      <c r="K48" s="23">
        <f t="shared" si="26"/>
        <v>22615.204000000002</v>
      </c>
      <c r="L48" s="20">
        <f t="shared" si="26"/>
        <v>360</v>
      </c>
      <c r="N48" s="24">
        <f t="shared" si="27"/>
        <v>3101.6525400000005</v>
      </c>
      <c r="O48" s="33">
        <v>0</v>
      </c>
      <c r="P48" s="26">
        <f t="shared" ref="P48" si="36">($K48+$L48)*O48</f>
        <v>0</v>
      </c>
      <c r="Q48" s="23">
        <f t="shared" ref="Q48" si="37">$K48+$L48+N48+P48</f>
        <v>26076.856540000001</v>
      </c>
      <c r="R48" s="21"/>
      <c r="S48" s="24">
        <f t="shared" si="34"/>
        <v>0</v>
      </c>
      <c r="T48" s="25">
        <v>0</v>
      </c>
      <c r="U48" s="26">
        <f t="shared" ref="U48" si="38">($K48+$L48)*T48</f>
        <v>0</v>
      </c>
      <c r="V48" s="23">
        <f t="shared" ref="V48" si="39">$K48+$L48+S48+U48</f>
        <v>22975.204000000002</v>
      </c>
      <c r="W48" s="21"/>
      <c r="X48" s="24">
        <f t="shared" si="35"/>
        <v>1929.9171360000003</v>
      </c>
      <c r="Y48" s="25">
        <v>0</v>
      </c>
      <c r="Z48" s="26">
        <f t="shared" ref="Z48" si="40">($K48+$L48)*Y48</f>
        <v>0</v>
      </c>
      <c r="AA48" s="23">
        <f t="shared" ref="AA48" si="41">$K48+$L48+X48+Z48</f>
        <v>24905.121136000002</v>
      </c>
    </row>
    <row r="49" spans="3:27" ht="24.75" customHeight="1" x14ac:dyDescent="0.25">
      <c r="C49" s="18" t="str">
        <f t="shared" si="23"/>
        <v>Renegade 2.0 Mjet Limited 4x4 140CV E6 Active Drive</v>
      </c>
      <c r="D49" s="19">
        <f t="shared" si="23"/>
        <v>2017</v>
      </c>
      <c r="E49" s="20" t="s">
        <v>11</v>
      </c>
      <c r="F49" s="20" t="str">
        <f t="shared" si="24"/>
        <v>609.748.2</v>
      </c>
      <c r="G49" s="21"/>
      <c r="H49" s="22">
        <f t="shared" si="25"/>
        <v>140</v>
      </c>
      <c r="I49" s="20">
        <f t="shared" si="25"/>
        <v>134</v>
      </c>
      <c r="J49" s="21"/>
      <c r="K49" s="23">
        <f t="shared" si="26"/>
        <v>23576.38</v>
      </c>
      <c r="L49" s="20">
        <f t="shared" si="26"/>
        <v>360</v>
      </c>
      <c r="N49" s="24">
        <f t="shared" si="27"/>
        <v>3231.4113000000002</v>
      </c>
      <c r="O49" s="33">
        <v>3.7499999999999999E-2</v>
      </c>
      <c r="P49" s="26">
        <f t="shared" si="28"/>
        <v>897.61424999999997</v>
      </c>
      <c r="Q49" s="23">
        <f t="shared" si="29"/>
        <v>28065.405549999999</v>
      </c>
      <c r="R49" s="21"/>
      <c r="S49" s="24">
        <f t="shared" si="34"/>
        <v>0</v>
      </c>
      <c r="T49" s="25">
        <v>0</v>
      </c>
      <c r="U49" s="26">
        <f t="shared" si="30"/>
        <v>0</v>
      </c>
      <c r="V49" s="23">
        <f t="shared" si="31"/>
        <v>23936.38</v>
      </c>
      <c r="W49" s="21"/>
      <c r="X49" s="24">
        <f t="shared" si="35"/>
        <v>2010.6559200000002</v>
      </c>
      <c r="Y49" s="25">
        <v>0</v>
      </c>
      <c r="Z49" s="26">
        <f t="shared" si="32"/>
        <v>0</v>
      </c>
      <c r="AA49" s="23">
        <f t="shared" si="33"/>
        <v>25947.035920000002</v>
      </c>
    </row>
    <row r="50" spans="3:27" ht="24.75" customHeight="1" x14ac:dyDescent="0.25">
      <c r="C50" s="18" t="str">
        <f t="shared" si="23"/>
        <v>Renegade 2.0 Mjet Limited 4x4 140CV Auto E6 AD Low</v>
      </c>
      <c r="D50" s="19">
        <f t="shared" si="23"/>
        <v>2017</v>
      </c>
      <c r="E50" s="20" t="s">
        <v>11</v>
      </c>
      <c r="F50" s="20" t="str">
        <f t="shared" si="24"/>
        <v>609.73A.2</v>
      </c>
      <c r="G50" s="21"/>
      <c r="H50" s="22">
        <f t="shared" si="25"/>
        <v>140</v>
      </c>
      <c r="I50" s="20">
        <f t="shared" si="25"/>
        <v>154</v>
      </c>
      <c r="J50" s="21"/>
      <c r="K50" s="23">
        <f t="shared" si="26"/>
        <v>25564.45</v>
      </c>
      <c r="L50" s="20">
        <f t="shared" si="26"/>
        <v>360</v>
      </c>
      <c r="N50" s="24">
        <f t="shared" si="27"/>
        <v>3499.8007500000003</v>
      </c>
      <c r="O50" s="33">
        <v>3.7499999999999999E-2</v>
      </c>
      <c r="P50" s="26">
        <f t="shared" si="28"/>
        <v>972.166875</v>
      </c>
      <c r="Q50" s="23">
        <f t="shared" si="29"/>
        <v>30396.417624999998</v>
      </c>
      <c r="R50" s="21"/>
      <c r="S50" s="24">
        <f t="shared" si="34"/>
        <v>0</v>
      </c>
      <c r="T50" s="25">
        <v>0</v>
      </c>
      <c r="U50" s="26">
        <f t="shared" si="30"/>
        <v>0</v>
      </c>
      <c r="V50" s="23">
        <f t="shared" si="31"/>
        <v>25924.45</v>
      </c>
      <c r="W50" s="21"/>
      <c r="X50" s="24">
        <f t="shared" si="35"/>
        <v>2177.6538</v>
      </c>
      <c r="Y50" s="25">
        <v>0</v>
      </c>
      <c r="Z50" s="26">
        <f t="shared" si="32"/>
        <v>0</v>
      </c>
      <c r="AA50" s="23">
        <f t="shared" si="33"/>
        <v>28102.103800000001</v>
      </c>
    </row>
    <row r="51" spans="3:27" ht="24.75" customHeight="1" x14ac:dyDescent="0.25">
      <c r="C51" s="18" t="str">
        <f t="shared" si="23"/>
        <v>Renegade 2.0 Mjet Trailhawk 4x4 170CV Auto E6 AD Low</v>
      </c>
      <c r="D51" s="19">
        <f t="shared" si="23"/>
        <v>2017</v>
      </c>
      <c r="E51" s="20" t="s">
        <v>11</v>
      </c>
      <c r="F51" s="20" t="str">
        <f t="shared" si="24"/>
        <v>609.53B.2</v>
      </c>
      <c r="G51" s="21"/>
      <c r="H51" s="22">
        <f t="shared" si="25"/>
        <v>170</v>
      </c>
      <c r="I51" s="20">
        <f t="shared" si="25"/>
        <v>155</v>
      </c>
      <c r="J51" s="21"/>
      <c r="K51" s="23">
        <f t="shared" si="26"/>
        <v>26757.3</v>
      </c>
      <c r="L51" s="20">
        <f t="shared" si="26"/>
        <v>360</v>
      </c>
      <c r="N51" s="24">
        <f t="shared" si="27"/>
        <v>3660.8355000000001</v>
      </c>
      <c r="O51" s="33">
        <v>3.7499999999999999E-2</v>
      </c>
      <c r="P51" s="26">
        <f t="shared" si="28"/>
        <v>1016.8987499999999</v>
      </c>
      <c r="Q51" s="23">
        <f t="shared" si="29"/>
        <v>31795.034250000001</v>
      </c>
      <c r="R51" s="21"/>
      <c r="S51" s="24">
        <f t="shared" si="34"/>
        <v>0</v>
      </c>
      <c r="T51" s="25">
        <v>0</v>
      </c>
      <c r="U51" s="26">
        <f t="shared" si="30"/>
        <v>0</v>
      </c>
      <c r="V51" s="23">
        <f t="shared" si="31"/>
        <v>27117.3</v>
      </c>
      <c r="W51" s="21"/>
      <c r="X51" s="24">
        <f t="shared" si="35"/>
        <v>2277.8532</v>
      </c>
      <c r="Y51" s="25">
        <v>0</v>
      </c>
      <c r="Z51" s="26">
        <f t="shared" si="32"/>
        <v>0</v>
      </c>
      <c r="AA51" s="23">
        <f t="shared" si="33"/>
        <v>29395.153200000001</v>
      </c>
    </row>
    <row r="52" spans="3:27" ht="24.75" customHeight="1" x14ac:dyDescent="0.25">
      <c r="C52" s="18" t="str">
        <f t="shared" si="23"/>
        <v>Renegade 2.0 Mjet 170CV Deserthawk 4x4 AD Low Auto E6 (Ed. Esp.)</v>
      </c>
      <c r="D52" s="19">
        <f t="shared" si="23"/>
        <v>2017</v>
      </c>
      <c r="E52" s="20" t="s">
        <v>11</v>
      </c>
      <c r="F52" s="20" t="str">
        <f t="shared" si="24"/>
        <v>609.C3B.2</v>
      </c>
      <c r="G52" s="21"/>
      <c r="H52" s="22">
        <f t="shared" si="25"/>
        <v>170</v>
      </c>
      <c r="I52" s="20">
        <f t="shared" si="25"/>
        <v>155</v>
      </c>
      <c r="J52" s="21"/>
      <c r="K52" s="23">
        <f t="shared" si="26"/>
        <v>28268.23</v>
      </c>
      <c r="L52" s="20">
        <f t="shared" si="26"/>
        <v>360</v>
      </c>
      <c r="N52" s="24">
        <f t="shared" si="27"/>
        <v>3864.8110500000003</v>
      </c>
      <c r="O52" s="33">
        <v>3.7499999999999999E-2</v>
      </c>
      <c r="P52" s="26">
        <f t="shared" si="28"/>
        <v>1073.5586249999999</v>
      </c>
      <c r="Q52" s="23">
        <f t="shared" si="29"/>
        <v>33566.599674999998</v>
      </c>
      <c r="R52" s="21"/>
      <c r="S52" s="24">
        <f t="shared" si="34"/>
        <v>0</v>
      </c>
      <c r="T52" s="25">
        <v>0</v>
      </c>
      <c r="U52" s="26">
        <f t="shared" si="30"/>
        <v>0</v>
      </c>
      <c r="V52" s="23">
        <f t="shared" si="31"/>
        <v>28628.23</v>
      </c>
      <c r="W52" s="21"/>
      <c r="X52" s="24">
        <f t="shared" si="35"/>
        <v>2404.7713200000003</v>
      </c>
      <c r="Y52" s="25">
        <v>0</v>
      </c>
      <c r="Z52" s="26">
        <f t="shared" si="32"/>
        <v>0</v>
      </c>
      <c r="AA52" s="23">
        <f t="shared" si="33"/>
        <v>31033.001319999999</v>
      </c>
    </row>
    <row r="53" spans="3:27" ht="24.75" customHeight="1" x14ac:dyDescent="0.25">
      <c r="C53" s="18" t="str">
        <f t="shared" si="23"/>
        <v>Renegade 1.6 E-TorQ Sport 4x2 110CV E6</v>
      </c>
      <c r="D53" s="19">
        <f t="shared" si="23"/>
        <v>2017</v>
      </c>
      <c r="E53" s="20" t="s">
        <v>11</v>
      </c>
      <c r="F53" s="20" t="str">
        <f t="shared" si="24"/>
        <v>609.221.2</v>
      </c>
      <c r="G53" s="21"/>
      <c r="H53" s="22">
        <f t="shared" si="25"/>
        <v>110</v>
      </c>
      <c r="I53" s="20">
        <f t="shared" si="25"/>
        <v>141</v>
      </c>
      <c r="J53" s="21"/>
      <c r="K53" s="23">
        <f t="shared" si="26"/>
        <v>15862.664000000001</v>
      </c>
      <c r="L53" s="20">
        <f t="shared" si="26"/>
        <v>360</v>
      </c>
      <c r="N53" s="24">
        <f t="shared" si="27"/>
        <v>2190.0596400000004</v>
      </c>
      <c r="O53" s="33">
        <v>3.7499999999999999E-2</v>
      </c>
      <c r="P53" s="26">
        <f t="shared" si="28"/>
        <v>608.34990000000005</v>
      </c>
      <c r="Q53" s="23">
        <f t="shared" si="29"/>
        <v>19021.073540000001</v>
      </c>
      <c r="R53" s="21"/>
      <c r="S53" s="24">
        <f t="shared" si="34"/>
        <v>0</v>
      </c>
      <c r="T53" s="25">
        <v>0</v>
      </c>
      <c r="U53" s="26">
        <f t="shared" si="30"/>
        <v>0</v>
      </c>
      <c r="V53" s="23">
        <f t="shared" si="31"/>
        <v>16222.664000000001</v>
      </c>
      <c r="W53" s="21"/>
      <c r="X53" s="24">
        <f t="shared" si="35"/>
        <v>1362.7037760000001</v>
      </c>
      <c r="Y53" s="25">
        <v>0</v>
      </c>
      <c r="Z53" s="26">
        <f t="shared" si="32"/>
        <v>0</v>
      </c>
      <c r="AA53" s="23">
        <f t="shared" si="33"/>
        <v>17585.367775999999</v>
      </c>
    </row>
    <row r="54" spans="3:27" ht="24.75" customHeight="1" x14ac:dyDescent="0.25">
      <c r="C54" s="18" t="str">
        <f t="shared" si="23"/>
        <v>Renegade 1.6 E-TorQ Longitude 4x2 110CV E6</v>
      </c>
      <c r="D54" s="19">
        <f t="shared" si="23"/>
        <v>2017</v>
      </c>
      <c r="E54" s="20" t="s">
        <v>11</v>
      </c>
      <c r="F54" s="20" t="str">
        <f t="shared" si="24"/>
        <v>609.321.2</v>
      </c>
      <c r="G54" s="21"/>
      <c r="H54" s="22">
        <f t="shared" si="25"/>
        <v>110</v>
      </c>
      <c r="I54" s="20">
        <f t="shared" si="25"/>
        <v>141</v>
      </c>
      <c r="J54" s="21"/>
      <c r="K54" s="23">
        <f t="shared" si="26"/>
        <v>17214.55</v>
      </c>
      <c r="L54" s="20">
        <f t="shared" si="26"/>
        <v>360</v>
      </c>
      <c r="N54" s="24">
        <f t="shared" si="27"/>
        <v>2372.5642499999999</v>
      </c>
      <c r="O54" s="33">
        <v>3.7499999999999999E-2</v>
      </c>
      <c r="P54" s="26">
        <f t="shared" si="28"/>
        <v>659.04562499999997</v>
      </c>
      <c r="Q54" s="23">
        <f t="shared" si="29"/>
        <v>20606.159874999998</v>
      </c>
      <c r="R54" s="21"/>
      <c r="S54" s="24">
        <f t="shared" si="34"/>
        <v>0</v>
      </c>
      <c r="T54" s="25">
        <v>0</v>
      </c>
      <c r="U54" s="26">
        <f t="shared" si="30"/>
        <v>0</v>
      </c>
      <c r="V54" s="23">
        <f t="shared" si="31"/>
        <v>17574.55</v>
      </c>
      <c r="W54" s="21"/>
      <c r="X54" s="24">
        <f t="shared" si="35"/>
        <v>1476.2622000000001</v>
      </c>
      <c r="Y54" s="25">
        <v>0</v>
      </c>
      <c r="Z54" s="26">
        <f t="shared" si="32"/>
        <v>0</v>
      </c>
      <c r="AA54" s="23">
        <f t="shared" si="33"/>
        <v>19050.8122</v>
      </c>
    </row>
    <row r="55" spans="3:27" ht="24.75" customHeight="1" x14ac:dyDescent="0.25">
      <c r="C55" s="18" t="str">
        <f t="shared" ref="C55:D56" si="42">+C25</f>
        <v>Renegade 1.4 Mair Longitude 4x2 140CV E6</v>
      </c>
      <c r="D55" s="19">
        <f t="shared" si="42"/>
        <v>2017</v>
      </c>
      <c r="E55" s="20" t="s">
        <v>11</v>
      </c>
      <c r="F55" s="20" t="str">
        <f t="shared" si="24"/>
        <v>609.322.2</v>
      </c>
      <c r="G55" s="21"/>
      <c r="H55" s="22">
        <f t="shared" ref="H55:I56" si="43">+H25</f>
        <v>140</v>
      </c>
      <c r="I55" s="20">
        <f t="shared" si="43"/>
        <v>140</v>
      </c>
      <c r="J55" s="21"/>
      <c r="K55" s="23">
        <f t="shared" ref="K55:L56" si="44">+K25</f>
        <v>18725.490000000002</v>
      </c>
      <c r="L55" s="20">
        <f t="shared" si="44"/>
        <v>360</v>
      </c>
      <c r="N55" s="24">
        <f>($K55+$L55)*N$61</f>
        <v>1813.1215500000001</v>
      </c>
      <c r="O55" s="33">
        <v>3.7499999999999999E-2</v>
      </c>
      <c r="P55" s="26">
        <f t="shared" si="28"/>
        <v>715.70587499999999</v>
      </c>
      <c r="Q55" s="23">
        <f t="shared" si="29"/>
        <v>21614.317425000001</v>
      </c>
      <c r="R55" s="21"/>
      <c r="S55" s="24">
        <f t="shared" si="34"/>
        <v>0</v>
      </c>
      <c r="T55" s="25">
        <v>0</v>
      </c>
      <c r="U55" s="26">
        <f t="shared" si="30"/>
        <v>0</v>
      </c>
      <c r="V55" s="23">
        <f t="shared" si="31"/>
        <v>19085.490000000002</v>
      </c>
      <c r="W55" s="21"/>
      <c r="X55" s="24">
        <f t="shared" si="35"/>
        <v>1603.1811600000003</v>
      </c>
      <c r="Y55" s="25">
        <v>0</v>
      </c>
      <c r="Z55" s="26">
        <f t="shared" si="32"/>
        <v>0</v>
      </c>
      <c r="AA55" s="23">
        <f t="shared" si="33"/>
        <v>20688.671160000002</v>
      </c>
    </row>
    <row r="56" spans="3:27" ht="24.75" customHeight="1" x14ac:dyDescent="0.25">
      <c r="C56" s="18" t="str">
        <f t="shared" si="42"/>
        <v>Renegade 1.4 Mair Limited 4x2 140CV E6</v>
      </c>
      <c r="D56" s="19">
        <f t="shared" si="42"/>
        <v>2017</v>
      </c>
      <c r="E56" s="20" t="s">
        <v>11</v>
      </c>
      <c r="F56" s="20" t="str">
        <f t="shared" si="24"/>
        <v>609.722.2</v>
      </c>
      <c r="G56" s="21"/>
      <c r="H56" s="22">
        <f t="shared" si="43"/>
        <v>140</v>
      </c>
      <c r="I56" s="20">
        <f t="shared" si="43"/>
        <v>140</v>
      </c>
      <c r="J56" s="21"/>
      <c r="K56" s="23">
        <f t="shared" si="44"/>
        <v>20077.375</v>
      </c>
      <c r="L56" s="20">
        <f t="shared" si="44"/>
        <v>360</v>
      </c>
      <c r="N56" s="24">
        <f>($K56+$L56)*N$61</f>
        <v>1941.5506250000001</v>
      </c>
      <c r="O56" s="33">
        <v>3.7499999999999999E-2</v>
      </c>
      <c r="P56" s="26">
        <f t="shared" si="28"/>
        <v>766.40156249999995</v>
      </c>
      <c r="Q56" s="23">
        <f t="shared" si="29"/>
        <v>23145.327187499999</v>
      </c>
      <c r="R56" s="21"/>
      <c r="S56" s="24">
        <f t="shared" si="34"/>
        <v>0</v>
      </c>
      <c r="T56" s="25">
        <v>0</v>
      </c>
      <c r="U56" s="26">
        <f t="shared" si="30"/>
        <v>0</v>
      </c>
      <c r="V56" s="23">
        <f t="shared" si="31"/>
        <v>20437.375</v>
      </c>
      <c r="W56" s="21"/>
      <c r="X56" s="24">
        <f t="shared" si="35"/>
        <v>1716.7395000000001</v>
      </c>
      <c r="Y56" s="25">
        <v>0</v>
      </c>
      <c r="Z56" s="26">
        <f t="shared" si="32"/>
        <v>0</v>
      </c>
      <c r="AA56" s="23">
        <f t="shared" si="33"/>
        <v>22154.1145</v>
      </c>
    </row>
    <row r="57" spans="3:27" ht="24.75" customHeight="1" x14ac:dyDescent="0.25">
      <c r="C57" s="18" t="str">
        <f>+C27</f>
        <v>Renegade 1.4 Mair Longitude 4x2 140CV DDCT E6</v>
      </c>
      <c r="D57" s="19">
        <f>+D27</f>
        <v>2017</v>
      </c>
      <c r="E57" s="20" t="s">
        <v>11</v>
      </c>
      <c r="F57" s="20" t="str">
        <f t="shared" si="24"/>
        <v>609.326.2</v>
      </c>
      <c r="G57" s="21"/>
      <c r="H57" s="22">
        <f>+H27</f>
        <v>140</v>
      </c>
      <c r="I57" s="20">
        <f>+I27</f>
        <v>137</v>
      </c>
      <c r="J57" s="21"/>
      <c r="K57" s="23">
        <f>+K27</f>
        <v>20156.900000000001</v>
      </c>
      <c r="L57" s="20">
        <f>+L27</f>
        <v>360</v>
      </c>
      <c r="N57" s="24">
        <f>($K57+$L57)*N$61</f>
        <v>1949.1055000000001</v>
      </c>
      <c r="O57" s="33">
        <v>3.7499999999999999E-2</v>
      </c>
      <c r="P57" s="26">
        <f t="shared" si="28"/>
        <v>769.38375000000008</v>
      </c>
      <c r="Q57" s="23">
        <f t="shared" si="29"/>
        <v>23235.389250000004</v>
      </c>
      <c r="R57" s="21"/>
      <c r="S57" s="24">
        <f t="shared" si="34"/>
        <v>0</v>
      </c>
      <c r="T57" s="25">
        <v>0</v>
      </c>
      <c r="U57" s="26">
        <f t="shared" si="30"/>
        <v>0</v>
      </c>
      <c r="V57" s="23">
        <f t="shared" si="31"/>
        <v>20516.900000000001</v>
      </c>
      <c r="W57" s="21"/>
      <c r="X57" s="24">
        <f t="shared" si="35"/>
        <v>1723.4196000000002</v>
      </c>
      <c r="Y57" s="25">
        <v>0</v>
      </c>
      <c r="Z57" s="26">
        <f t="shared" si="32"/>
        <v>0</v>
      </c>
      <c r="AA57" s="23">
        <f t="shared" si="33"/>
        <v>22240.319600000003</v>
      </c>
    </row>
    <row r="58" spans="3:27" ht="24.75" customHeight="1" x14ac:dyDescent="0.25">
      <c r="C58" s="18" t="str">
        <f>+C28</f>
        <v>Renegade 1.4 Mair Limited 4x2 140CV DDCT E6</v>
      </c>
      <c r="D58" s="19">
        <f>+D28</f>
        <v>2017</v>
      </c>
      <c r="E58" s="20" t="s">
        <v>11</v>
      </c>
      <c r="F58" s="20" t="str">
        <f t="shared" si="24"/>
        <v>609.726.2</v>
      </c>
      <c r="G58" s="21"/>
      <c r="H58" s="22">
        <f>+H28</f>
        <v>140</v>
      </c>
      <c r="I58" s="20">
        <f>+I28</f>
        <v>137</v>
      </c>
      <c r="J58" s="21"/>
      <c r="K58" s="23">
        <f>+K28</f>
        <v>21508.79</v>
      </c>
      <c r="L58" s="20">
        <f>+L28</f>
        <v>360</v>
      </c>
      <c r="N58" s="24">
        <f>($K58+$L58)*N$61</f>
        <v>2077.53505</v>
      </c>
      <c r="O58" s="33">
        <v>3.7499999999999999E-2</v>
      </c>
      <c r="P58" s="26">
        <f t="shared" si="28"/>
        <v>820.07962499999996</v>
      </c>
      <c r="Q58" s="23">
        <f t="shared" si="29"/>
        <v>24766.404674999998</v>
      </c>
      <c r="R58" s="21"/>
      <c r="S58" s="24">
        <f t="shared" si="34"/>
        <v>0</v>
      </c>
      <c r="T58" s="25">
        <v>0</v>
      </c>
      <c r="U58" s="26">
        <f t="shared" si="30"/>
        <v>0</v>
      </c>
      <c r="V58" s="23">
        <f t="shared" si="31"/>
        <v>21868.79</v>
      </c>
      <c r="W58" s="21"/>
      <c r="X58" s="24">
        <f t="shared" si="35"/>
        <v>1836.9783600000003</v>
      </c>
      <c r="Y58" s="25">
        <v>0</v>
      </c>
      <c r="Z58" s="26">
        <f t="shared" si="32"/>
        <v>0</v>
      </c>
      <c r="AA58" s="23">
        <f t="shared" si="33"/>
        <v>23705.768360000002</v>
      </c>
    </row>
    <row r="59" spans="3:27" ht="24.75" customHeight="1" x14ac:dyDescent="0.25">
      <c r="C59" s="18" t="str">
        <f t="shared" ref="C59" si="45">+C29</f>
        <v>Renegade 1.4 Mair Limited 4x4 170CV Auto E6 Active Drive</v>
      </c>
      <c r="D59" s="19">
        <f>+D29</f>
        <v>2017</v>
      </c>
      <c r="E59" s="20" t="s">
        <v>11</v>
      </c>
      <c r="F59" s="20" t="str">
        <f t="shared" si="24"/>
        <v>609.744.2</v>
      </c>
      <c r="G59" s="21"/>
      <c r="H59" s="22">
        <f t="shared" ref="H59:I59" si="46">+H29</f>
        <v>170</v>
      </c>
      <c r="I59" s="20">
        <f t="shared" si="46"/>
        <v>160</v>
      </c>
      <c r="J59" s="21"/>
      <c r="K59" s="23">
        <f t="shared" ref="K59:L59" si="47">+K29</f>
        <v>25031.97</v>
      </c>
      <c r="L59" s="20">
        <f t="shared" si="47"/>
        <v>360</v>
      </c>
      <c r="N59" s="24">
        <f>($K59+$L59)*N$61</f>
        <v>2412.2371499999999</v>
      </c>
      <c r="O59" s="25">
        <v>8.7499999999999994E-2</v>
      </c>
      <c r="P59" s="26">
        <f>($K59+$L59)*O59</f>
        <v>2221.7973750000001</v>
      </c>
      <c r="Q59" s="23">
        <f>$K59+$L59+N59+P59</f>
        <v>30026.004525000004</v>
      </c>
      <c r="R59" s="21"/>
      <c r="S59" s="24">
        <f t="shared" si="34"/>
        <v>0</v>
      </c>
      <c r="T59" s="25">
        <v>0</v>
      </c>
      <c r="U59" s="26">
        <f>($K59+$L59)*T59</f>
        <v>0</v>
      </c>
      <c r="V59" s="23">
        <f>$K59+$L59+S59+U59</f>
        <v>25391.97</v>
      </c>
      <c r="W59" s="21"/>
      <c r="X59" s="24">
        <f t="shared" si="35"/>
        <v>2132.9254800000003</v>
      </c>
      <c r="Y59" s="25">
        <v>0</v>
      </c>
      <c r="Z59" s="26">
        <f>($K59+$L59)*Y59</f>
        <v>0</v>
      </c>
      <c r="AA59" s="23">
        <f>$K59+$L59+X59+Z59</f>
        <v>27524.895480000003</v>
      </c>
    </row>
    <row r="61" spans="3:27" x14ac:dyDescent="0.25">
      <c r="L61" t="s">
        <v>166</v>
      </c>
      <c r="N61">
        <v>9.5000000000000001E-2</v>
      </c>
    </row>
    <row r="62" spans="3:27" x14ac:dyDescent="0.25">
      <c r="N62">
        <v>0.13500000000000001</v>
      </c>
    </row>
  </sheetData>
  <mergeCells count="6">
    <mergeCell ref="N3:Q5"/>
    <mergeCell ref="S3:V5"/>
    <mergeCell ref="X3:AA5"/>
    <mergeCell ref="N33:Q35"/>
    <mergeCell ref="S33:V35"/>
    <mergeCell ref="X33:AA35"/>
  </mergeCells>
  <printOptions horizontalCentered="1" verticalCentered="1"/>
  <pageMargins left="0.25" right="0.25" top="0.75" bottom="0.75" header="0.3" footer="0.3"/>
  <pageSetup paperSize="9" scale="4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G30"/>
  <sheetViews>
    <sheetView showGridLines="0" workbookViewId="0">
      <selection activeCell="D5" sqref="D5"/>
    </sheetView>
  </sheetViews>
  <sheetFormatPr baseColWidth="10" defaultRowHeight="15" x14ac:dyDescent="0.25"/>
  <cols>
    <col min="1" max="1" width="2.140625" customWidth="1"/>
    <col min="2" max="2" width="5.5703125" bestFit="1" customWidth="1"/>
    <col min="3" max="3" width="42.140625" bestFit="1" customWidth="1"/>
    <col min="4" max="4" width="11.7109375" customWidth="1"/>
    <col min="5" max="5" width="10.42578125" hidden="1" customWidth="1"/>
    <col min="6" max="6" width="11.7109375" bestFit="1" customWidth="1"/>
    <col min="7" max="7" width="3" customWidth="1"/>
    <col min="8" max="8" width="4" bestFit="1" customWidth="1"/>
    <col min="9" max="9" width="6.7109375" customWidth="1"/>
    <col min="10" max="10" width="2.28515625" customWidth="1"/>
    <col min="11" max="11" width="9.140625" customWidth="1"/>
    <col min="12" max="12" width="4.42578125" bestFit="1" customWidth="1"/>
    <col min="13" max="13" width="2.7109375" customWidth="1"/>
    <col min="14" max="14" width="11.7109375" bestFit="1" customWidth="1"/>
    <col min="15" max="15" width="7.140625" bestFit="1" customWidth="1"/>
    <col min="16" max="16" width="8.140625" bestFit="1" customWidth="1"/>
    <col min="17" max="17" width="9.28515625" bestFit="1" customWidth="1"/>
    <col min="18" max="18" width="2.7109375" customWidth="1"/>
    <col min="19" max="19" width="11.7109375" bestFit="1" customWidth="1"/>
    <col min="20" max="20" width="7.140625" bestFit="1" customWidth="1"/>
    <col min="21" max="21" width="8.140625" bestFit="1" customWidth="1"/>
    <col min="22" max="22" width="9.28515625" bestFit="1" customWidth="1"/>
    <col min="23" max="23" width="2.28515625" customWidth="1"/>
    <col min="24" max="24" width="13.7109375" bestFit="1" customWidth="1"/>
    <col min="25" max="25" width="7.140625" bestFit="1" customWidth="1"/>
    <col min="26" max="26" width="8.140625" bestFit="1" customWidth="1"/>
    <col min="27" max="27" width="9.28515625" bestFit="1" customWidth="1"/>
    <col min="28" max="28" width="2.28515625" customWidth="1"/>
    <col min="29" max="29" width="13.7109375" bestFit="1" customWidth="1"/>
    <col min="30" max="30" width="7.140625" bestFit="1" customWidth="1"/>
    <col min="31" max="31" width="8.140625" bestFit="1" customWidth="1"/>
    <col min="32" max="32" width="9.28515625" bestFit="1" customWidth="1"/>
    <col min="33" max="33" width="2.28515625" customWidth="1"/>
  </cols>
  <sheetData>
    <row r="2" spans="3:33" ht="15" customHeight="1" x14ac:dyDescent="0.25"/>
    <row r="3" spans="3:33" ht="23.25" x14ac:dyDescent="0.35">
      <c r="D3" s="45" t="s">
        <v>48</v>
      </c>
      <c r="N3" s="137" t="s">
        <v>170</v>
      </c>
      <c r="O3" s="138"/>
      <c r="P3" s="138"/>
      <c r="Q3" s="139"/>
      <c r="S3" s="137" t="s">
        <v>14</v>
      </c>
      <c r="T3" s="138"/>
      <c r="U3" s="138"/>
      <c r="V3" s="139"/>
      <c r="X3" s="137" t="s">
        <v>15</v>
      </c>
      <c r="Y3" s="138"/>
      <c r="Z3" s="138"/>
      <c r="AA3" s="139"/>
      <c r="AC3" s="137" t="s">
        <v>16</v>
      </c>
      <c r="AD3" s="138"/>
      <c r="AE3" s="138"/>
      <c r="AF3" s="139"/>
    </row>
    <row r="4" spans="3:33" ht="18.75" x14ac:dyDescent="0.3">
      <c r="D4" s="44" t="str">
        <f>+'Grand Cherokee MY17'!D4</f>
        <v>Diciembre 2016</v>
      </c>
      <c r="N4" s="140"/>
      <c r="O4" s="141"/>
      <c r="P4" s="141"/>
      <c r="Q4" s="142"/>
      <c r="S4" s="140"/>
      <c r="T4" s="141"/>
      <c r="U4" s="141"/>
      <c r="V4" s="142"/>
      <c r="X4" s="140"/>
      <c r="Y4" s="141"/>
      <c r="Z4" s="141"/>
      <c r="AA4" s="142"/>
      <c r="AC4" s="140"/>
      <c r="AD4" s="141"/>
      <c r="AE4" s="141"/>
      <c r="AF4" s="142"/>
    </row>
    <row r="5" spans="3:33" x14ac:dyDescent="0.25">
      <c r="N5" s="143"/>
      <c r="O5" s="144"/>
      <c r="P5" s="144"/>
      <c r="Q5" s="145"/>
      <c r="S5" s="143"/>
      <c r="T5" s="144"/>
      <c r="U5" s="144"/>
      <c r="V5" s="145"/>
      <c r="X5" s="143"/>
      <c r="Y5" s="144"/>
      <c r="Z5" s="144"/>
      <c r="AA5" s="145"/>
      <c r="AC5" s="143"/>
      <c r="AD5" s="144"/>
      <c r="AE5" s="144"/>
      <c r="AF5" s="145"/>
    </row>
    <row r="7" spans="3:33" ht="30" x14ac:dyDescent="0.25">
      <c r="C7" s="131" t="s">
        <v>237</v>
      </c>
      <c r="D7" s="2" t="s">
        <v>0</v>
      </c>
      <c r="E7" s="2" t="s">
        <v>1</v>
      </c>
      <c r="F7" s="2" t="s">
        <v>2</v>
      </c>
      <c r="G7" s="3"/>
      <c r="H7" s="4" t="s">
        <v>3</v>
      </c>
      <c r="I7" s="5" t="s">
        <v>4</v>
      </c>
      <c r="J7" s="6"/>
      <c r="K7" s="7" t="s">
        <v>5</v>
      </c>
      <c r="L7" s="2" t="s">
        <v>6</v>
      </c>
      <c r="M7" s="6"/>
      <c r="N7" s="2" t="s">
        <v>7</v>
      </c>
      <c r="O7" s="8" t="s">
        <v>8</v>
      </c>
      <c r="P7" s="2" t="s">
        <v>9</v>
      </c>
      <c r="Q7" s="7" t="s">
        <v>10</v>
      </c>
      <c r="R7" s="6"/>
      <c r="S7" s="2" t="s">
        <v>7</v>
      </c>
      <c r="T7" s="8" t="s">
        <v>8</v>
      </c>
      <c r="U7" s="2" t="s">
        <v>9</v>
      </c>
      <c r="V7" s="7" t="s">
        <v>10</v>
      </c>
      <c r="W7" s="6"/>
      <c r="X7" s="2" t="s">
        <v>7</v>
      </c>
      <c r="Y7" s="8" t="s">
        <v>8</v>
      </c>
      <c r="Z7" s="2" t="s">
        <v>9</v>
      </c>
      <c r="AA7" s="7" t="s">
        <v>10</v>
      </c>
      <c r="AB7" s="6"/>
      <c r="AC7" s="2" t="s">
        <v>7</v>
      </c>
      <c r="AD7" s="8" t="s">
        <v>8</v>
      </c>
      <c r="AE7" s="2" t="s">
        <v>9</v>
      </c>
      <c r="AF7" s="7" t="s">
        <v>10</v>
      </c>
      <c r="AG7" s="6"/>
    </row>
    <row r="8" spans="3:33" ht="11.25" customHeight="1" x14ac:dyDescent="0.25">
      <c r="C8" s="9"/>
      <c r="D8" s="10"/>
      <c r="E8" s="11"/>
      <c r="F8" s="11"/>
      <c r="G8" s="9"/>
      <c r="H8" s="12"/>
      <c r="I8" s="12"/>
      <c r="J8" s="9"/>
      <c r="K8" s="13">
        <v>350</v>
      </c>
      <c r="L8" s="14"/>
      <c r="M8" s="9"/>
      <c r="N8" s="34">
        <v>0.21</v>
      </c>
      <c r="O8" s="15"/>
      <c r="P8" s="16"/>
      <c r="Q8" s="17"/>
      <c r="R8" s="9"/>
      <c r="S8" s="34">
        <v>0.21</v>
      </c>
      <c r="T8" s="15"/>
      <c r="U8" s="16"/>
      <c r="V8" s="17"/>
      <c r="W8" s="9"/>
      <c r="X8" s="34">
        <v>0.21</v>
      </c>
      <c r="Y8" s="15"/>
      <c r="Z8" s="16"/>
      <c r="AA8" s="17"/>
      <c r="AB8" s="9"/>
      <c r="AC8" s="34">
        <v>0.21</v>
      </c>
      <c r="AD8" s="15"/>
      <c r="AE8" s="16"/>
      <c r="AF8" s="17"/>
      <c r="AG8" s="9"/>
    </row>
    <row r="9" spans="3:33" ht="24.75" customHeight="1" x14ac:dyDescent="0.25">
      <c r="C9" s="18" t="s">
        <v>297</v>
      </c>
      <c r="D9" s="135">
        <v>2016</v>
      </c>
      <c r="E9" s="20"/>
      <c r="F9" s="20" t="s">
        <v>293</v>
      </c>
      <c r="G9" s="21"/>
      <c r="H9" s="22">
        <v>200</v>
      </c>
      <c r="I9" s="20">
        <v>237</v>
      </c>
      <c r="J9" s="21"/>
      <c r="K9" s="23">
        <v>28594.935543278087</v>
      </c>
      <c r="L9" s="20">
        <v>650</v>
      </c>
      <c r="M9" s="21"/>
      <c r="N9" s="24">
        <f t="shared" ref="N9:N12" si="0">(K9+L9)*$N$8</f>
        <v>6141.4364640883978</v>
      </c>
      <c r="O9" s="25">
        <v>0.14749999999999999</v>
      </c>
      <c r="P9" s="26">
        <f t="shared" ref="P9:P12" si="1">(K9+L9)*O9</f>
        <v>4313.6279926335174</v>
      </c>
      <c r="Q9" s="23">
        <f t="shared" ref="Q9:Q12" si="2">K9+L9+N9+P9</f>
        <v>39700.000000000007</v>
      </c>
      <c r="R9" s="21"/>
      <c r="S9" s="24">
        <f t="shared" ref="S9:S15" si="3">($K9+$L9)*$N$8</f>
        <v>6141.4364640883978</v>
      </c>
      <c r="T9" s="25">
        <v>0.16</v>
      </c>
      <c r="U9" s="26">
        <f t="shared" ref="U9:U12" si="4">($K9+$L9)*T9</f>
        <v>4679.1896869244938</v>
      </c>
      <c r="V9" s="23">
        <f t="shared" ref="V9:V15" si="5">$K9+$L9+$S9+$U9</f>
        <v>40065.561694290984</v>
      </c>
      <c r="W9" s="21"/>
      <c r="X9" s="24">
        <f t="shared" ref="X9:X15" si="6">($K9+$L9)*$N$8</f>
        <v>6141.4364640883978</v>
      </c>
      <c r="Y9" s="25">
        <v>0.16900000000000001</v>
      </c>
      <c r="Z9" s="26">
        <f t="shared" ref="Z9:Z12" si="7">($K9+$L9)*Y9</f>
        <v>4942.3941068139966</v>
      </c>
      <c r="AA9" s="23">
        <f t="shared" ref="AA9:AA12" si="8">$K9+$L9+X9+Z9</f>
        <v>40328.766114180486</v>
      </c>
      <c r="AB9" s="21"/>
      <c r="AC9" s="24">
        <f t="shared" ref="AC9:AC15" si="9">($K9+$L9)*$N$8</f>
        <v>6141.4364640883978</v>
      </c>
      <c r="AD9" s="25">
        <v>0.16</v>
      </c>
      <c r="AE9" s="26">
        <f t="shared" ref="AE9:AE12" si="10">($K9+$L9)*AD9</f>
        <v>4679.1896869244938</v>
      </c>
      <c r="AF9" s="23">
        <f t="shared" ref="AF9:AF12" si="11">$K9+$L9+AC9+AE9</f>
        <v>40065.561694290984</v>
      </c>
      <c r="AG9" s="21"/>
    </row>
    <row r="10" spans="3:33" ht="24.75" customHeight="1" x14ac:dyDescent="0.25">
      <c r="C10" s="18" t="s">
        <v>298</v>
      </c>
      <c r="D10" s="135">
        <v>2016</v>
      </c>
      <c r="E10" s="20"/>
      <c r="F10" s="20" t="s">
        <v>294</v>
      </c>
      <c r="G10" s="21"/>
      <c r="H10" s="22">
        <v>200</v>
      </c>
      <c r="I10" s="20">
        <v>237</v>
      </c>
      <c r="J10" s="21"/>
      <c r="K10" s="23">
        <v>32646.500920810315</v>
      </c>
      <c r="L10" s="20">
        <v>650</v>
      </c>
      <c r="M10" s="21"/>
      <c r="N10" s="24">
        <f t="shared" si="0"/>
        <v>6992.2651933701654</v>
      </c>
      <c r="O10" s="25">
        <v>0.14749999999999999</v>
      </c>
      <c r="P10" s="26">
        <f t="shared" si="1"/>
        <v>4911.2338858195208</v>
      </c>
      <c r="Q10" s="23">
        <f t="shared" si="2"/>
        <v>45200</v>
      </c>
      <c r="R10" s="21"/>
      <c r="S10" s="24">
        <f t="shared" si="3"/>
        <v>6992.2651933701654</v>
      </c>
      <c r="T10" s="25">
        <v>0.16</v>
      </c>
      <c r="U10" s="26">
        <f t="shared" si="4"/>
        <v>5327.4401473296502</v>
      </c>
      <c r="V10" s="23">
        <f t="shared" si="5"/>
        <v>45616.206261510131</v>
      </c>
      <c r="W10" s="21"/>
      <c r="X10" s="24">
        <f t="shared" si="6"/>
        <v>6992.2651933701654</v>
      </c>
      <c r="Y10" s="25">
        <v>0.16900000000000001</v>
      </c>
      <c r="Z10" s="26">
        <f t="shared" si="7"/>
        <v>5627.1086556169439</v>
      </c>
      <c r="AA10" s="23">
        <f t="shared" si="8"/>
        <v>45915.874769797425</v>
      </c>
      <c r="AB10" s="21"/>
      <c r="AC10" s="24">
        <f t="shared" si="9"/>
        <v>6992.2651933701654</v>
      </c>
      <c r="AD10" s="25">
        <v>0.16</v>
      </c>
      <c r="AE10" s="26">
        <f t="shared" si="10"/>
        <v>5327.4401473296502</v>
      </c>
      <c r="AF10" s="23">
        <f t="shared" si="11"/>
        <v>45616.206261510131</v>
      </c>
      <c r="AG10" s="21"/>
    </row>
    <row r="11" spans="3:33" ht="24.75" customHeight="1" x14ac:dyDescent="0.25">
      <c r="C11" s="18" t="s">
        <v>299</v>
      </c>
      <c r="D11" s="135">
        <v>2016</v>
      </c>
      <c r="E11" s="20"/>
      <c r="F11" s="20" t="s">
        <v>295</v>
      </c>
      <c r="G11" s="21"/>
      <c r="H11" s="22">
        <v>200</v>
      </c>
      <c r="I11" s="20">
        <v>237</v>
      </c>
      <c r="J11" s="21"/>
      <c r="K11" s="23">
        <v>37066.390423572746</v>
      </c>
      <c r="L11" s="20">
        <v>650</v>
      </c>
      <c r="M11" s="21"/>
      <c r="N11" s="24">
        <f t="shared" si="0"/>
        <v>7920.441988950276</v>
      </c>
      <c r="O11" s="25">
        <v>0.14749999999999999</v>
      </c>
      <c r="P11" s="26">
        <f t="shared" si="1"/>
        <v>5563.1675874769799</v>
      </c>
      <c r="Q11" s="23">
        <f t="shared" si="2"/>
        <v>51200</v>
      </c>
      <c r="R11" s="21"/>
      <c r="S11" s="24">
        <f t="shared" si="3"/>
        <v>7920.441988950276</v>
      </c>
      <c r="T11" s="25">
        <v>0.16</v>
      </c>
      <c r="U11" s="26">
        <f t="shared" si="4"/>
        <v>6034.6224677716391</v>
      </c>
      <c r="V11" s="23">
        <f t="shared" si="5"/>
        <v>51671.454880294659</v>
      </c>
      <c r="W11" s="21"/>
      <c r="X11" s="24">
        <f t="shared" si="6"/>
        <v>7920.441988950276</v>
      </c>
      <c r="Y11" s="25">
        <v>0.16900000000000001</v>
      </c>
      <c r="Z11" s="26">
        <f t="shared" si="7"/>
        <v>6374.0699815837943</v>
      </c>
      <c r="AA11" s="23">
        <f t="shared" si="8"/>
        <v>52010.902394106815</v>
      </c>
      <c r="AB11" s="21"/>
      <c r="AC11" s="24">
        <f t="shared" si="9"/>
        <v>7920.441988950276</v>
      </c>
      <c r="AD11" s="25">
        <v>0.16</v>
      </c>
      <c r="AE11" s="26">
        <f t="shared" si="10"/>
        <v>6034.6224677716391</v>
      </c>
      <c r="AF11" s="23">
        <f t="shared" si="11"/>
        <v>51671.454880294659</v>
      </c>
      <c r="AG11" s="21"/>
    </row>
    <row r="12" spans="3:33" ht="24.75" customHeight="1" x14ac:dyDescent="0.25">
      <c r="C12" s="18" t="s">
        <v>300</v>
      </c>
      <c r="D12" s="135">
        <v>2016</v>
      </c>
      <c r="E12" s="20"/>
      <c r="F12" s="20" t="s">
        <v>296</v>
      </c>
      <c r="G12" s="21"/>
      <c r="H12" s="22">
        <v>200</v>
      </c>
      <c r="I12" s="20">
        <v>237</v>
      </c>
      <c r="J12" s="21"/>
      <c r="K12" s="23">
        <v>35040.607734806632</v>
      </c>
      <c r="L12" s="20">
        <v>650</v>
      </c>
      <c r="M12" s="21"/>
      <c r="N12" s="24">
        <f t="shared" si="0"/>
        <v>7495.0276243093922</v>
      </c>
      <c r="O12" s="25">
        <v>0.14749999999999999</v>
      </c>
      <c r="P12" s="26">
        <f t="shared" si="1"/>
        <v>5264.3646408839777</v>
      </c>
      <c r="Q12" s="23">
        <f t="shared" si="2"/>
        <v>48450</v>
      </c>
      <c r="R12" s="21"/>
      <c r="S12" s="24">
        <f t="shared" si="3"/>
        <v>7495.0276243093922</v>
      </c>
      <c r="T12" s="25">
        <v>0.16</v>
      </c>
      <c r="U12" s="26">
        <f t="shared" si="4"/>
        <v>5710.4972375690613</v>
      </c>
      <c r="V12" s="23">
        <f t="shared" si="5"/>
        <v>48896.132596685085</v>
      </c>
      <c r="W12" s="21"/>
      <c r="X12" s="24">
        <f t="shared" si="6"/>
        <v>7495.0276243093922</v>
      </c>
      <c r="Y12" s="25">
        <v>0.16900000000000001</v>
      </c>
      <c r="Z12" s="26">
        <f t="shared" si="7"/>
        <v>6031.7127071823215</v>
      </c>
      <c r="AA12" s="23">
        <f t="shared" si="8"/>
        <v>49217.348066298342</v>
      </c>
      <c r="AB12" s="21"/>
      <c r="AC12" s="24">
        <f t="shared" si="9"/>
        <v>7495.0276243093922</v>
      </c>
      <c r="AD12" s="25">
        <v>0.16</v>
      </c>
      <c r="AE12" s="26">
        <f t="shared" si="10"/>
        <v>5710.4972375690613</v>
      </c>
      <c r="AF12" s="23">
        <f t="shared" si="11"/>
        <v>48896.132596685085</v>
      </c>
      <c r="AG12" s="21"/>
    </row>
    <row r="13" spans="3:33" ht="24.75" customHeight="1" x14ac:dyDescent="0.25">
      <c r="C13" s="18" t="s">
        <v>229</v>
      </c>
      <c r="D13" s="135">
        <v>2016</v>
      </c>
      <c r="E13" s="20" t="s">
        <v>12</v>
      </c>
      <c r="F13" s="20" t="s">
        <v>227</v>
      </c>
      <c r="G13" s="21"/>
      <c r="H13" s="22">
        <v>284</v>
      </c>
      <c r="I13" s="20">
        <v>256</v>
      </c>
      <c r="J13" s="21"/>
      <c r="K13" s="23">
        <v>32609.668508287294</v>
      </c>
      <c r="L13" s="20">
        <v>650</v>
      </c>
      <c r="M13" s="21"/>
      <c r="N13" s="24">
        <f t="shared" ref="N13:N15" si="12">(K13+L13)*$N$8</f>
        <v>6984.5303867403318</v>
      </c>
      <c r="O13" s="25">
        <v>0.14749999999999999</v>
      </c>
      <c r="P13" s="26">
        <f t="shared" ref="P13:P15" si="13">(K13+L13)*O13</f>
        <v>4905.8011049723755</v>
      </c>
      <c r="Q13" s="23">
        <f t="shared" ref="Q13:Q15" si="14">K13+L13+N13+P13</f>
        <v>45150</v>
      </c>
      <c r="R13" s="21"/>
      <c r="S13" s="24">
        <f t="shared" si="3"/>
        <v>6984.5303867403318</v>
      </c>
      <c r="T13" s="25">
        <v>0.16</v>
      </c>
      <c r="U13" s="26">
        <f t="shared" ref="U13:U15" si="15">($K13+$L13)*T13</f>
        <v>5321.5469613259675</v>
      </c>
      <c r="V13" s="23">
        <f t="shared" si="5"/>
        <v>45565.745856353598</v>
      </c>
      <c r="W13" s="21"/>
      <c r="X13" s="24">
        <f t="shared" si="6"/>
        <v>6984.5303867403318</v>
      </c>
      <c r="Y13" s="25">
        <v>0.16900000000000001</v>
      </c>
      <c r="Z13" s="26">
        <f t="shared" ref="Z13:Z15" si="16">($K13+$L13)*Y13</f>
        <v>5620.883977900553</v>
      </c>
      <c r="AA13" s="23">
        <f t="shared" ref="AA13:AA15" si="17">$K13+$L13+X13+Z13</f>
        <v>45865.082872928178</v>
      </c>
      <c r="AB13" s="21"/>
      <c r="AC13" s="24">
        <f t="shared" si="9"/>
        <v>6984.5303867403318</v>
      </c>
      <c r="AD13" s="25">
        <v>0.16</v>
      </c>
      <c r="AE13" s="26">
        <f t="shared" ref="AE13:AE15" si="18">($K13+$L13)*AD13</f>
        <v>5321.5469613259675</v>
      </c>
      <c r="AF13" s="23">
        <f t="shared" ref="AF13:AF15" si="19">$K13+$L13+AC13+AE13</f>
        <v>45565.745856353598</v>
      </c>
      <c r="AG13" s="21"/>
    </row>
    <row r="14" spans="3:33" ht="24.75" customHeight="1" x14ac:dyDescent="0.25">
      <c r="C14" s="18" t="s">
        <v>264</v>
      </c>
      <c r="D14" s="135">
        <v>2016</v>
      </c>
      <c r="E14" s="20" t="s">
        <v>12</v>
      </c>
      <c r="F14" s="20" t="s">
        <v>265</v>
      </c>
      <c r="G14" s="21"/>
      <c r="H14" s="22">
        <v>284</v>
      </c>
      <c r="I14" s="20">
        <v>263</v>
      </c>
      <c r="J14" s="21"/>
      <c r="K14" s="23">
        <v>35077.440000000002</v>
      </c>
      <c r="L14" s="20">
        <v>650</v>
      </c>
      <c r="M14" s="21"/>
      <c r="N14" s="24">
        <f t="shared" ref="N14" si="20">(K14+L14)*$N$8</f>
        <v>7502.7624000000005</v>
      </c>
      <c r="O14" s="25">
        <v>0.14749999999999999</v>
      </c>
      <c r="P14" s="26">
        <f t="shared" ref="P14" si="21">(K14+L14)*O14</f>
        <v>5269.7974000000004</v>
      </c>
      <c r="Q14" s="23">
        <f t="shared" ref="Q14" si="22">K14+L14+N14+P14</f>
        <v>48499.999800000005</v>
      </c>
      <c r="R14" s="21"/>
      <c r="S14" s="24">
        <f t="shared" si="3"/>
        <v>7502.7624000000005</v>
      </c>
      <c r="T14" s="25">
        <v>0.16</v>
      </c>
      <c r="U14" s="26">
        <f t="shared" ref="U14" si="23">($K14+$L14)*T14</f>
        <v>5716.3904000000002</v>
      </c>
      <c r="V14" s="23">
        <f t="shared" si="5"/>
        <v>48946.592799999999</v>
      </c>
      <c r="W14" s="21"/>
      <c r="X14" s="24">
        <f t="shared" si="6"/>
        <v>7502.7624000000005</v>
      </c>
      <c r="Y14" s="25">
        <v>0.16900000000000001</v>
      </c>
      <c r="Z14" s="26">
        <f t="shared" ref="Z14" si="24">($K14+$L14)*Y14</f>
        <v>6037.9373600000008</v>
      </c>
      <c r="AA14" s="23">
        <f t="shared" ref="AA14" si="25">$K14+$L14+X14+Z14</f>
        <v>49268.139760000005</v>
      </c>
      <c r="AB14" s="21"/>
      <c r="AC14" s="24">
        <f t="shared" si="9"/>
        <v>7502.7624000000005</v>
      </c>
      <c r="AD14" s="25">
        <v>0.16</v>
      </c>
      <c r="AE14" s="26">
        <f t="shared" ref="AE14" si="26">($K14+$L14)*AD14</f>
        <v>5716.3904000000002</v>
      </c>
      <c r="AF14" s="23">
        <f t="shared" ref="AF14" si="27">$K14+$L14+AC14+AE14</f>
        <v>48946.592799999999</v>
      </c>
      <c r="AG14" s="21"/>
    </row>
    <row r="15" spans="3:33" ht="24.75" customHeight="1" x14ac:dyDescent="0.25">
      <c r="C15" s="18" t="s">
        <v>230</v>
      </c>
      <c r="D15" s="135">
        <v>2016</v>
      </c>
      <c r="E15" s="20" t="s">
        <v>13</v>
      </c>
      <c r="F15" s="20" t="s">
        <v>228</v>
      </c>
      <c r="G15" s="21"/>
      <c r="H15" s="22">
        <v>284</v>
      </c>
      <c r="I15" s="20">
        <v>270</v>
      </c>
      <c r="J15" s="21"/>
      <c r="K15" s="23">
        <v>35003.775322283611</v>
      </c>
      <c r="L15" s="20">
        <v>650</v>
      </c>
      <c r="M15" s="21"/>
      <c r="N15" s="24">
        <f t="shared" si="12"/>
        <v>7487.2928176795576</v>
      </c>
      <c r="O15" s="25">
        <v>0.14749999999999999</v>
      </c>
      <c r="P15" s="26">
        <f t="shared" si="13"/>
        <v>5258.9318600368324</v>
      </c>
      <c r="Q15" s="23">
        <f t="shared" si="14"/>
        <v>48400.000000000007</v>
      </c>
      <c r="R15" s="21"/>
      <c r="S15" s="24">
        <f t="shared" si="3"/>
        <v>7487.2928176795576</v>
      </c>
      <c r="T15" s="25">
        <v>0.16</v>
      </c>
      <c r="U15" s="26">
        <f t="shared" si="15"/>
        <v>5704.6040515653776</v>
      </c>
      <c r="V15" s="23">
        <f t="shared" si="5"/>
        <v>48845.672191528553</v>
      </c>
      <c r="W15" s="21"/>
      <c r="X15" s="24">
        <f t="shared" si="6"/>
        <v>7487.2928176795576</v>
      </c>
      <c r="Y15" s="25">
        <v>0.16900000000000001</v>
      </c>
      <c r="Z15" s="26">
        <f t="shared" si="16"/>
        <v>6025.4880294659306</v>
      </c>
      <c r="AA15" s="23">
        <f t="shared" si="17"/>
        <v>49166.556169429103</v>
      </c>
      <c r="AB15" s="21"/>
      <c r="AC15" s="24">
        <f t="shared" si="9"/>
        <v>7487.2928176795576</v>
      </c>
      <c r="AD15" s="25">
        <v>0.16</v>
      </c>
      <c r="AE15" s="26">
        <f t="shared" si="18"/>
        <v>5704.6040515653776</v>
      </c>
      <c r="AF15" s="23">
        <f t="shared" si="19"/>
        <v>48845.672191528553</v>
      </c>
      <c r="AG15" s="21"/>
    </row>
    <row r="18" spans="3:32" ht="15" customHeight="1" x14ac:dyDescent="0.25">
      <c r="N18" s="137" t="s">
        <v>169</v>
      </c>
      <c r="O18" s="138"/>
      <c r="P18" s="138"/>
      <c r="Q18" s="139"/>
      <c r="S18" s="137" t="s">
        <v>17</v>
      </c>
      <c r="T18" s="138"/>
      <c r="U18" s="138"/>
      <c r="V18" s="139"/>
      <c r="X18" s="137" t="s">
        <v>19</v>
      </c>
      <c r="Y18" s="138"/>
      <c r="Z18" s="138"/>
      <c r="AA18" s="139"/>
      <c r="AC18" s="137" t="s">
        <v>21</v>
      </c>
      <c r="AD18" s="138"/>
      <c r="AE18" s="138"/>
      <c r="AF18" s="139"/>
    </row>
    <row r="19" spans="3:32" x14ac:dyDescent="0.25">
      <c r="N19" s="140"/>
      <c r="O19" s="141"/>
      <c r="P19" s="141"/>
      <c r="Q19" s="142"/>
      <c r="S19" s="140"/>
      <c r="T19" s="141"/>
      <c r="U19" s="141"/>
      <c r="V19" s="142"/>
      <c r="X19" s="140"/>
      <c r="Y19" s="141"/>
      <c r="Z19" s="141"/>
      <c r="AA19" s="142"/>
      <c r="AC19" s="140"/>
      <c r="AD19" s="141"/>
      <c r="AE19" s="141"/>
      <c r="AF19" s="142"/>
    </row>
    <row r="20" spans="3:32" x14ac:dyDescent="0.25">
      <c r="N20" s="143"/>
      <c r="O20" s="144"/>
      <c r="P20" s="144"/>
      <c r="Q20" s="145"/>
      <c r="S20" s="143"/>
      <c r="T20" s="144"/>
      <c r="U20" s="144"/>
      <c r="V20" s="145"/>
      <c r="X20" s="143"/>
      <c r="Y20" s="144"/>
      <c r="Z20" s="144"/>
      <c r="AA20" s="145"/>
      <c r="AC20" s="143"/>
      <c r="AD20" s="144"/>
      <c r="AE20" s="144"/>
      <c r="AF20" s="145"/>
    </row>
    <row r="22" spans="3:32" ht="30" x14ac:dyDescent="0.25">
      <c r="C22" s="1"/>
      <c r="D22" s="2" t="s">
        <v>0</v>
      </c>
      <c r="E22" s="2" t="s">
        <v>1</v>
      </c>
      <c r="F22" s="2" t="s">
        <v>2</v>
      </c>
      <c r="G22" s="3"/>
      <c r="H22" s="4" t="s">
        <v>3</v>
      </c>
      <c r="I22" s="5" t="s">
        <v>4</v>
      </c>
      <c r="J22" s="6"/>
      <c r="K22" s="7" t="s">
        <v>5</v>
      </c>
      <c r="L22" s="2" t="s">
        <v>6</v>
      </c>
      <c r="N22" s="2" t="s">
        <v>7</v>
      </c>
      <c r="O22" s="8" t="s">
        <v>8</v>
      </c>
      <c r="P22" s="2" t="s">
        <v>9</v>
      </c>
      <c r="Q22" s="7" t="s">
        <v>10</v>
      </c>
      <c r="R22" s="6"/>
      <c r="S22" s="2" t="s">
        <v>18</v>
      </c>
      <c r="T22" s="8" t="s">
        <v>8</v>
      </c>
      <c r="U22" s="2" t="s">
        <v>9</v>
      </c>
      <c r="V22" s="7" t="s">
        <v>10</v>
      </c>
      <c r="W22" s="6"/>
      <c r="X22" s="2" t="s">
        <v>20</v>
      </c>
      <c r="Y22" s="8" t="s">
        <v>8</v>
      </c>
      <c r="Z22" s="2" t="s">
        <v>9</v>
      </c>
      <c r="AA22" s="7" t="s">
        <v>10</v>
      </c>
      <c r="AC22" s="2" t="s">
        <v>22</v>
      </c>
      <c r="AD22" s="8" t="s">
        <v>8</v>
      </c>
      <c r="AE22" s="2" t="s">
        <v>9</v>
      </c>
      <c r="AF22" s="7" t="s">
        <v>10</v>
      </c>
    </row>
    <row r="23" spans="3:32" ht="15.75" x14ac:dyDescent="0.25">
      <c r="C23" s="9"/>
      <c r="D23" s="10"/>
      <c r="E23" s="11"/>
      <c r="F23" s="11"/>
      <c r="G23" s="9"/>
      <c r="H23" s="12"/>
      <c r="I23" s="12"/>
      <c r="J23" s="9"/>
      <c r="K23" s="13">
        <v>350</v>
      </c>
      <c r="L23" s="14"/>
      <c r="N23" s="34">
        <v>0.21</v>
      </c>
      <c r="O23" s="15"/>
      <c r="P23" s="16"/>
      <c r="Q23" s="17"/>
      <c r="R23" s="9"/>
      <c r="S23" s="34">
        <v>0.13500000000000001</v>
      </c>
      <c r="T23" s="15"/>
      <c r="U23" s="16"/>
      <c r="V23" s="17"/>
      <c r="W23" s="9"/>
      <c r="X23" s="34">
        <v>0</v>
      </c>
      <c r="Y23" s="15"/>
      <c r="Z23" s="16"/>
      <c r="AA23" s="17"/>
      <c r="AC23" s="34">
        <v>8.4000000000000005E-2</v>
      </c>
      <c r="AD23" s="15"/>
      <c r="AE23" s="16"/>
      <c r="AF23" s="17"/>
    </row>
    <row r="24" spans="3:32" ht="24.75" customHeight="1" x14ac:dyDescent="0.25">
      <c r="C24" s="18" t="str">
        <f t="shared" ref="C24:D29" si="28">+C9</f>
        <v>Wrangler 2.8 CRD Sport Auto E6</v>
      </c>
      <c r="D24" s="136">
        <f t="shared" si="28"/>
        <v>2016</v>
      </c>
      <c r="E24" s="20" t="s">
        <v>11</v>
      </c>
      <c r="F24" s="20" t="str">
        <f t="shared" ref="F24:F29" si="29">+F9</f>
        <v>664.715.0</v>
      </c>
      <c r="G24" s="21"/>
      <c r="H24" s="22">
        <f t="shared" ref="H24:I29" si="30">+H9</f>
        <v>200</v>
      </c>
      <c r="I24" s="20">
        <f t="shared" si="30"/>
        <v>237</v>
      </c>
      <c r="J24" s="21"/>
      <c r="K24" s="23">
        <f t="shared" ref="K24:L29" si="31">+K9</f>
        <v>28594.935543278087</v>
      </c>
      <c r="L24" s="20">
        <f t="shared" si="31"/>
        <v>650</v>
      </c>
      <c r="N24" s="24">
        <f t="shared" ref="N24:N27" si="32">($K24+$L24)*N$23</f>
        <v>6141.4364640883978</v>
      </c>
      <c r="O24" s="25">
        <v>0.159</v>
      </c>
      <c r="P24" s="26">
        <f t="shared" ref="P24:P27" si="33">($K24+$L24)*O24</f>
        <v>4649.9447513812156</v>
      </c>
      <c r="Q24" s="23">
        <f t="shared" ref="Q24:Q27" si="34">$K24+$L24+N24+P24</f>
        <v>40036.316758747707</v>
      </c>
      <c r="R24" s="21"/>
      <c r="S24" s="24">
        <f t="shared" ref="S24:S27" si="35">($K24+$L24)*S$23</f>
        <v>3948.0662983425418</v>
      </c>
      <c r="T24" s="25">
        <v>0.13750000000000001</v>
      </c>
      <c r="U24" s="26">
        <f t="shared" ref="U24:U27" si="36">($K24+$L24)*T24</f>
        <v>4021.1786372007373</v>
      </c>
      <c r="V24" s="23">
        <f t="shared" ref="V24:V27" si="37">$K24+$L24+S24+U24</f>
        <v>37214.180478821363</v>
      </c>
      <c r="W24" s="21"/>
      <c r="X24" s="24">
        <f t="shared" ref="X24:X27" si="38">($K24+$L24)*X$23</f>
        <v>0</v>
      </c>
      <c r="Y24" s="25">
        <v>0</v>
      </c>
      <c r="Z24" s="26">
        <f t="shared" ref="Z24:Z27" si="39">($K24+$L24)*Y24</f>
        <v>0</v>
      </c>
      <c r="AA24" s="23">
        <f t="shared" ref="AA24:AA27" si="40">$K24+$L24+X24+Z24</f>
        <v>29244.935543278087</v>
      </c>
      <c r="AC24" s="24">
        <f t="shared" ref="AC24:AC27" si="41">($K24+$L24)*AC$23</f>
        <v>2456.5745856353597</v>
      </c>
      <c r="AD24" s="25">
        <v>0</v>
      </c>
      <c r="AE24" s="26">
        <f t="shared" ref="AE24:AE27" si="42">($K24+$L24)*AD24</f>
        <v>0</v>
      </c>
      <c r="AF24" s="23">
        <f t="shared" ref="AF24:AF27" si="43">$K24+$L24+AC24+AE24</f>
        <v>31701.510128913447</v>
      </c>
    </row>
    <row r="25" spans="3:32" ht="24.75" customHeight="1" x14ac:dyDescent="0.25">
      <c r="C25" s="18" t="str">
        <f t="shared" si="28"/>
        <v>Wrangler 2.8 CRD Sahara Auto E6</v>
      </c>
      <c r="D25" s="136">
        <f t="shared" si="28"/>
        <v>2016</v>
      </c>
      <c r="E25" s="20" t="s">
        <v>11</v>
      </c>
      <c r="F25" s="20" t="str">
        <f t="shared" si="29"/>
        <v>664.M45.0</v>
      </c>
      <c r="G25" s="21"/>
      <c r="H25" s="22">
        <f t="shared" si="30"/>
        <v>200</v>
      </c>
      <c r="I25" s="20">
        <f t="shared" si="30"/>
        <v>237</v>
      </c>
      <c r="J25" s="21"/>
      <c r="K25" s="23">
        <f t="shared" si="31"/>
        <v>32646.500920810315</v>
      </c>
      <c r="L25" s="20">
        <f t="shared" si="31"/>
        <v>650</v>
      </c>
      <c r="N25" s="24">
        <f t="shared" si="32"/>
        <v>6992.2651933701654</v>
      </c>
      <c r="O25" s="25">
        <v>0.159</v>
      </c>
      <c r="P25" s="26">
        <f t="shared" si="33"/>
        <v>5294.1436464088401</v>
      </c>
      <c r="Q25" s="23">
        <f t="shared" si="34"/>
        <v>45582.909760589318</v>
      </c>
      <c r="R25" s="21"/>
      <c r="S25" s="24">
        <f t="shared" si="35"/>
        <v>4495.0276243093931</v>
      </c>
      <c r="T25" s="25">
        <v>0.13750000000000001</v>
      </c>
      <c r="U25" s="26">
        <f t="shared" si="36"/>
        <v>4578.2688766114188</v>
      </c>
      <c r="V25" s="23">
        <f t="shared" si="37"/>
        <v>42369.797421731128</v>
      </c>
      <c r="W25" s="21"/>
      <c r="X25" s="24">
        <f t="shared" si="38"/>
        <v>0</v>
      </c>
      <c r="Y25" s="25">
        <v>0</v>
      </c>
      <c r="Z25" s="26">
        <f t="shared" si="39"/>
        <v>0</v>
      </c>
      <c r="AA25" s="23">
        <f t="shared" si="40"/>
        <v>33296.500920810315</v>
      </c>
      <c r="AC25" s="24">
        <f t="shared" si="41"/>
        <v>2796.9060773480664</v>
      </c>
      <c r="AD25" s="25">
        <v>0</v>
      </c>
      <c r="AE25" s="26">
        <f t="shared" si="42"/>
        <v>0</v>
      </c>
      <c r="AF25" s="23">
        <f t="shared" si="43"/>
        <v>36093.406998158382</v>
      </c>
    </row>
    <row r="26" spans="3:32" ht="24.75" customHeight="1" x14ac:dyDescent="0.25">
      <c r="C26" s="18" t="str">
        <f t="shared" si="28"/>
        <v>Wrangler 2.8 CRD 75 Aniversario E6 (Ed. Esp)</v>
      </c>
      <c r="D26" s="136">
        <f t="shared" si="28"/>
        <v>2016</v>
      </c>
      <c r="E26" s="20" t="s">
        <v>11</v>
      </c>
      <c r="F26" s="20" t="str">
        <f t="shared" si="29"/>
        <v>664.M55.0</v>
      </c>
      <c r="G26" s="21"/>
      <c r="H26" s="22">
        <f t="shared" si="30"/>
        <v>200</v>
      </c>
      <c r="I26" s="20">
        <f t="shared" si="30"/>
        <v>237</v>
      </c>
      <c r="J26" s="21"/>
      <c r="K26" s="23">
        <f t="shared" si="31"/>
        <v>37066.390423572746</v>
      </c>
      <c r="L26" s="20">
        <f t="shared" si="31"/>
        <v>650</v>
      </c>
      <c r="N26" s="24">
        <f t="shared" si="32"/>
        <v>7920.441988950276</v>
      </c>
      <c r="O26" s="25">
        <v>0.159</v>
      </c>
      <c r="P26" s="26">
        <f t="shared" ref="P26" si="44">($K26+$L26)*O26</f>
        <v>5996.9060773480669</v>
      </c>
      <c r="Q26" s="23">
        <f t="shared" ref="Q26" si="45">$K26+$L26+N26+P26</f>
        <v>51633.738489871088</v>
      </c>
      <c r="R26" s="21"/>
      <c r="S26" s="24">
        <f t="shared" si="35"/>
        <v>5091.7127071823206</v>
      </c>
      <c r="T26" s="25">
        <v>0.13750000000000001</v>
      </c>
      <c r="U26" s="26">
        <f t="shared" ref="U26" si="46">($K26+$L26)*T26</f>
        <v>5186.0036832412534</v>
      </c>
      <c r="V26" s="23">
        <f t="shared" ref="V26" si="47">$K26+$L26+S26+U26</f>
        <v>47994.106813996317</v>
      </c>
      <c r="W26" s="21"/>
      <c r="X26" s="24">
        <f t="shared" si="38"/>
        <v>0</v>
      </c>
      <c r="Y26" s="25">
        <v>0</v>
      </c>
      <c r="Z26" s="26">
        <f t="shared" ref="Z26" si="48">($K26+$L26)*Y26</f>
        <v>0</v>
      </c>
      <c r="AA26" s="23">
        <f t="shared" ref="AA26" si="49">$K26+$L26+X26+Z26</f>
        <v>37716.390423572746</v>
      </c>
      <c r="AC26" s="24">
        <f t="shared" si="41"/>
        <v>3168.176795580111</v>
      </c>
      <c r="AD26" s="25">
        <v>0</v>
      </c>
      <c r="AE26" s="26">
        <f t="shared" ref="AE26" si="50">($K26+$L26)*AD26</f>
        <v>0</v>
      </c>
      <c r="AF26" s="23">
        <f t="shared" ref="AF26" si="51">$K26+$L26+AC26+AE26</f>
        <v>40884.567219152857</v>
      </c>
    </row>
    <row r="27" spans="3:32" ht="24.75" customHeight="1" x14ac:dyDescent="0.25">
      <c r="C27" s="18" t="str">
        <f t="shared" si="28"/>
        <v>Wrangler 2.8 CRD Rubicon Auto E6</v>
      </c>
      <c r="D27" s="136">
        <f t="shared" si="28"/>
        <v>2016</v>
      </c>
      <c r="E27" s="20" t="s">
        <v>11</v>
      </c>
      <c r="F27" s="20" t="str">
        <f t="shared" si="29"/>
        <v>664.R75.0</v>
      </c>
      <c r="G27" s="21"/>
      <c r="H27" s="22">
        <f t="shared" si="30"/>
        <v>200</v>
      </c>
      <c r="I27" s="20">
        <f t="shared" si="30"/>
        <v>237</v>
      </c>
      <c r="J27" s="21"/>
      <c r="K27" s="23">
        <f t="shared" si="31"/>
        <v>35040.607734806632</v>
      </c>
      <c r="L27" s="20">
        <f t="shared" si="31"/>
        <v>650</v>
      </c>
      <c r="N27" s="24">
        <f t="shared" si="32"/>
        <v>7495.0276243093922</v>
      </c>
      <c r="O27" s="25">
        <v>0.159</v>
      </c>
      <c r="P27" s="26">
        <f t="shared" si="33"/>
        <v>5674.8066298342546</v>
      </c>
      <c r="Q27" s="23">
        <f t="shared" si="34"/>
        <v>48860.441988950275</v>
      </c>
      <c r="R27" s="21"/>
      <c r="S27" s="24">
        <f t="shared" si="35"/>
        <v>4818.2320441988959</v>
      </c>
      <c r="T27" s="25">
        <v>0.13750000000000001</v>
      </c>
      <c r="U27" s="26">
        <f t="shared" si="36"/>
        <v>4907.4585635359126</v>
      </c>
      <c r="V27" s="23">
        <f t="shared" si="37"/>
        <v>45416.298342541442</v>
      </c>
      <c r="W27" s="21"/>
      <c r="X27" s="24">
        <f t="shared" si="38"/>
        <v>0</v>
      </c>
      <c r="Y27" s="25">
        <v>0</v>
      </c>
      <c r="Z27" s="26">
        <f t="shared" si="39"/>
        <v>0</v>
      </c>
      <c r="AA27" s="23">
        <f t="shared" si="40"/>
        <v>35690.607734806632</v>
      </c>
      <c r="AC27" s="24">
        <f t="shared" si="41"/>
        <v>2998.0110497237574</v>
      </c>
      <c r="AD27" s="25">
        <v>0</v>
      </c>
      <c r="AE27" s="26">
        <f t="shared" si="42"/>
        <v>0</v>
      </c>
      <c r="AF27" s="23">
        <f t="shared" si="43"/>
        <v>38688.618784530387</v>
      </c>
    </row>
    <row r="28" spans="3:32" ht="24.75" customHeight="1" x14ac:dyDescent="0.25">
      <c r="C28" s="18" t="str">
        <f t="shared" si="28"/>
        <v>Wrangler 3.6 V6 Sahara Auto</v>
      </c>
      <c r="D28" s="136">
        <f t="shared" si="28"/>
        <v>2016</v>
      </c>
      <c r="E28" s="20" t="s">
        <v>11</v>
      </c>
      <c r="F28" s="20" t="str">
        <f t="shared" si="29"/>
        <v>664.M51.0</v>
      </c>
      <c r="G28" s="21"/>
      <c r="H28" s="22">
        <f t="shared" si="30"/>
        <v>284</v>
      </c>
      <c r="I28" s="20">
        <f t="shared" si="30"/>
        <v>256</v>
      </c>
      <c r="J28" s="21"/>
      <c r="K28" s="23">
        <f t="shared" si="31"/>
        <v>32609.668508287294</v>
      </c>
      <c r="L28" s="20">
        <f t="shared" si="31"/>
        <v>650</v>
      </c>
      <c r="N28" s="24">
        <f>($K28+$L28)*N$23</f>
        <v>6984.5303867403318</v>
      </c>
      <c r="O28" s="25">
        <v>0.159</v>
      </c>
      <c r="P28" s="26">
        <f t="shared" ref="P28:P30" si="52">($K28+$L28)*O28</f>
        <v>5288.2872928176794</v>
      </c>
      <c r="Q28" s="23">
        <f t="shared" ref="Q28:Q30" si="53">$K28+$L28+N28+P28</f>
        <v>45532.486187845308</v>
      </c>
      <c r="R28" s="21"/>
      <c r="S28" s="24">
        <f>($K28+$L28)*S$23</f>
        <v>4490.0552486187853</v>
      </c>
      <c r="T28" s="25">
        <v>0.13750000000000001</v>
      </c>
      <c r="U28" s="26">
        <f t="shared" ref="U28:U30" si="54">($K28+$L28)*T28</f>
        <v>4573.2044198895037</v>
      </c>
      <c r="V28" s="23">
        <f t="shared" ref="V28:V30" si="55">$K28+$L28+S28+U28</f>
        <v>42322.928176795584</v>
      </c>
      <c r="W28" s="21"/>
      <c r="X28" s="24">
        <f>($K28+$L28)*X$23</f>
        <v>0</v>
      </c>
      <c r="Y28" s="25">
        <v>0</v>
      </c>
      <c r="Z28" s="26">
        <f t="shared" ref="Z28:Z30" si="56">($K28+$L28)*Y28</f>
        <v>0</v>
      </c>
      <c r="AA28" s="23">
        <f t="shared" ref="AA28:AA30" si="57">$K28+$L28+X28+Z28</f>
        <v>33259.668508287294</v>
      </c>
      <c r="AC28" s="24">
        <f>($K28+$L28)*AC$23</f>
        <v>2793.8121546961329</v>
      </c>
      <c r="AD28" s="25">
        <v>0</v>
      </c>
      <c r="AE28" s="26">
        <f t="shared" ref="AE28:AE30" si="58">($K28+$L28)*AD28</f>
        <v>0</v>
      </c>
      <c r="AF28" s="23">
        <f t="shared" ref="AF28:AF30" si="59">$K28+$L28+AC28+AE28</f>
        <v>36053.480662983427</v>
      </c>
    </row>
    <row r="29" spans="3:32" ht="24.75" customHeight="1" x14ac:dyDescent="0.25">
      <c r="C29" s="18" t="str">
        <f t="shared" si="28"/>
        <v>Wrangler 3.6 V6 Backcountry Auto (Ed. Esp.)</v>
      </c>
      <c r="D29" s="136">
        <f t="shared" si="28"/>
        <v>2016</v>
      </c>
      <c r="E29" s="20" t="s">
        <v>11</v>
      </c>
      <c r="F29" s="20" t="str">
        <f t="shared" si="29"/>
        <v>664.M91.0</v>
      </c>
      <c r="G29" s="21"/>
      <c r="H29" s="22">
        <f t="shared" si="30"/>
        <v>284</v>
      </c>
      <c r="I29" s="20">
        <f t="shared" si="30"/>
        <v>263</v>
      </c>
      <c r="J29" s="21"/>
      <c r="K29" s="23">
        <f t="shared" si="31"/>
        <v>35077.440000000002</v>
      </c>
      <c r="L29" s="20">
        <f t="shared" si="31"/>
        <v>650</v>
      </c>
      <c r="N29" s="24">
        <f>($K29+$L29)*N$23</f>
        <v>7502.7624000000005</v>
      </c>
      <c r="O29" s="25">
        <v>0.159</v>
      </c>
      <c r="P29" s="26">
        <f t="shared" ref="P29" si="60">($K29+$L29)*O29</f>
        <v>5680.6629600000006</v>
      </c>
      <c r="Q29" s="23">
        <f t="shared" ref="Q29" si="61">$K29+$L29+N29+P29</f>
        <v>48910.865360000003</v>
      </c>
      <c r="R29" s="21"/>
      <c r="S29" s="24">
        <f>($K29+$L29)*S$23</f>
        <v>4823.2044000000005</v>
      </c>
      <c r="T29" s="25">
        <v>0.13750000000000001</v>
      </c>
      <c r="U29" s="26">
        <f t="shared" ref="U29" si="62">($K29+$L29)*T29</f>
        <v>4912.523000000001</v>
      </c>
      <c r="V29" s="23">
        <f t="shared" ref="V29" si="63">$K29+$L29+S29+U29</f>
        <v>45463.167400000006</v>
      </c>
      <c r="W29" s="21"/>
      <c r="X29" s="24">
        <f>($K29+$L29)*X$23</f>
        <v>0</v>
      </c>
      <c r="Y29" s="25">
        <v>0</v>
      </c>
      <c r="Z29" s="26">
        <f t="shared" ref="Z29" si="64">($K29+$L29)*Y29</f>
        <v>0</v>
      </c>
      <c r="AA29" s="23">
        <f t="shared" ref="AA29" si="65">$K29+$L29+X29+Z29</f>
        <v>35727.440000000002</v>
      </c>
      <c r="AC29" s="24">
        <f>($K29+$L29)*AC$23</f>
        <v>3001.1049600000006</v>
      </c>
      <c r="AD29" s="25">
        <v>0</v>
      </c>
      <c r="AE29" s="26">
        <f t="shared" ref="AE29" si="66">($K29+$L29)*AD29</f>
        <v>0</v>
      </c>
      <c r="AF29" s="23">
        <f t="shared" ref="AF29" si="67">$K29+$L29+AC29+AE29</f>
        <v>38728.544959999999</v>
      </c>
    </row>
    <row r="30" spans="3:32" ht="24.75" customHeight="1" x14ac:dyDescent="0.25">
      <c r="C30" s="18" t="str">
        <f t="shared" ref="C30:D30" si="68">+C15</f>
        <v>Wrangler 3.6 V6 Rubicon Auto</v>
      </c>
      <c r="D30" s="136">
        <f t="shared" si="68"/>
        <v>2016</v>
      </c>
      <c r="E30" s="20" t="s">
        <v>11</v>
      </c>
      <c r="F30" s="20" t="str">
        <f t="shared" ref="F30" si="69">+F15</f>
        <v>664.R81.0</v>
      </c>
      <c r="G30" s="21"/>
      <c r="H30" s="22">
        <f t="shared" ref="H30:I30" si="70">+H15</f>
        <v>284</v>
      </c>
      <c r="I30" s="20">
        <f t="shared" si="70"/>
        <v>270</v>
      </c>
      <c r="J30" s="21"/>
      <c r="K30" s="23">
        <f t="shared" ref="K30:L30" si="71">+K15</f>
        <v>35003.775322283611</v>
      </c>
      <c r="L30" s="20">
        <f t="shared" si="71"/>
        <v>650</v>
      </c>
      <c r="N30" s="24">
        <f>($K30+$L30)*N$23</f>
        <v>7487.2928176795576</v>
      </c>
      <c r="O30" s="25">
        <v>0.159</v>
      </c>
      <c r="P30" s="26">
        <f t="shared" si="52"/>
        <v>5668.9502762430939</v>
      </c>
      <c r="Q30" s="23">
        <f t="shared" si="53"/>
        <v>48810.018416206265</v>
      </c>
      <c r="R30" s="21"/>
      <c r="S30" s="24">
        <f>($K30+$L30)*S$23</f>
        <v>4813.2596685082881</v>
      </c>
      <c r="T30" s="25">
        <v>0.13750000000000001</v>
      </c>
      <c r="U30" s="26">
        <f t="shared" si="54"/>
        <v>4902.3941068139966</v>
      </c>
      <c r="V30" s="23">
        <f t="shared" si="55"/>
        <v>45369.429097605898</v>
      </c>
      <c r="W30" s="21"/>
      <c r="X30" s="24">
        <f>($K30+$L30)*X$23</f>
        <v>0</v>
      </c>
      <c r="Y30" s="25">
        <v>0</v>
      </c>
      <c r="Z30" s="26">
        <f t="shared" si="56"/>
        <v>0</v>
      </c>
      <c r="AA30" s="23">
        <f t="shared" si="57"/>
        <v>35653.775322283611</v>
      </c>
      <c r="AC30" s="24">
        <f>($K30+$L30)*AC$23</f>
        <v>2994.9171270718234</v>
      </c>
      <c r="AD30" s="25">
        <v>0</v>
      </c>
      <c r="AE30" s="26">
        <f t="shared" si="58"/>
        <v>0</v>
      </c>
      <c r="AF30" s="23">
        <f t="shared" si="59"/>
        <v>38648.692449355432</v>
      </c>
    </row>
  </sheetData>
  <mergeCells count="8">
    <mergeCell ref="AC3:AF5"/>
    <mergeCell ref="N18:Q20"/>
    <mergeCell ref="S18:V20"/>
    <mergeCell ref="X18:AA20"/>
    <mergeCell ref="N3:Q5"/>
    <mergeCell ref="S3:V5"/>
    <mergeCell ref="X3:AA5"/>
    <mergeCell ref="AC18:AF20"/>
  </mergeCells>
  <printOptions horizontalCentered="1" verticalCentered="1"/>
  <pageMargins left="0.25" right="0.25" top="0.75" bottom="0.75" header="0.3" footer="0.3"/>
  <pageSetup paperSize="9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Grand Cherokee MY15</vt:lpstr>
      <vt:lpstr>Grand Cherokee MY16</vt:lpstr>
      <vt:lpstr>Grand Cherokee MY17</vt:lpstr>
      <vt:lpstr>Cherokee MY15</vt:lpstr>
      <vt:lpstr>Cherokee MY16</vt:lpstr>
      <vt:lpstr>Cherokee MY17</vt:lpstr>
      <vt:lpstr>Renegade MY16</vt:lpstr>
      <vt:lpstr>Renegade MY17</vt:lpstr>
      <vt:lpstr>Wrangler MY16</vt:lpstr>
      <vt:lpstr>Wrangler MY17</vt:lpstr>
      <vt:lpstr>Wrangler Unlimited MY16</vt:lpstr>
      <vt:lpstr>Wrangler Unlimited MY17</vt:lpstr>
      <vt:lpstr>Opciones</vt:lpstr>
      <vt:lpstr>'Cherokee MY15'!Área_de_impresión</vt:lpstr>
      <vt:lpstr>'Cherokee MY16'!Área_de_impresión</vt:lpstr>
      <vt:lpstr>'Cherokee MY17'!Área_de_impresión</vt:lpstr>
      <vt:lpstr>'Grand Cherokee MY15'!Área_de_impresión</vt:lpstr>
      <vt:lpstr>'Grand Cherokee MY16'!Área_de_impresión</vt:lpstr>
      <vt:lpstr>'Grand Cherokee MY17'!Área_de_impresión</vt:lpstr>
      <vt:lpstr>Opciones!Área_de_impresión</vt:lpstr>
      <vt:lpstr>'Renegade MY16'!Área_de_impresión</vt:lpstr>
      <vt:lpstr>'Renegade MY17'!Área_de_impresión</vt:lpstr>
      <vt:lpstr>'Wrangler MY16'!Área_de_impresión</vt:lpstr>
      <vt:lpstr>'Wrangler MY17'!Área_de_impresión</vt:lpstr>
      <vt:lpstr>'Wrangler Unlimited MY16'!Área_de_impresión</vt:lpstr>
      <vt:lpstr>'Wrangler Unlimited MY17'!Área_de_impresión</vt:lpstr>
    </vt:vector>
  </TitlesOfParts>
  <Company>FIATGROUP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2016-10-31T17:29:10Z</cp:lastPrinted>
  <dcterms:created xsi:type="dcterms:W3CDTF">2014-09-01T15:12:36Z</dcterms:created>
  <dcterms:modified xsi:type="dcterms:W3CDTF">2016-12-01T14:48:53Z</dcterms:modified>
</cp:coreProperties>
</file>